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mplate" sheetId="1" r:id="rId1"/>
    <sheet name="Complete" sheetId="2" r:id="rId2"/>
  </sheets>
  <definedNames>
    <definedName name="Bribe" localSheetId="0">'Template'!$H$3</definedName>
    <definedName name="Bribe">'Complete'!$H$3</definedName>
    <definedName name="Detection" localSheetId="0">'Template'!$H$5</definedName>
    <definedName name="Detection">'Complete'!$H$5</definedName>
    <definedName name="Discount" localSheetId="0">'Template'!$H$4</definedName>
    <definedName name="Discount">'Complete'!$H$4</definedName>
    <definedName name="Laborer" localSheetId="0">'Template'!$D$5</definedName>
    <definedName name="Laborer">'Complete'!$D$5</definedName>
    <definedName name="Retirement" localSheetId="0">'Template'!$D$4</definedName>
    <definedName name="Retirement">'Complete'!$D$4</definedName>
    <definedName name="Salary" localSheetId="0">'Template'!$D$3</definedName>
    <definedName name="Salary">'Complete'!$D$3</definedName>
  </definedNames>
  <calcPr fullCalcOnLoad="1"/>
</workbook>
</file>

<file path=xl/sharedStrings.xml><?xml version="1.0" encoding="utf-8"?>
<sst xmlns="http://schemas.openxmlformats.org/spreadsheetml/2006/main" count="50" uniqueCount="23">
  <si>
    <t>Salary now</t>
  </si>
  <si>
    <t>Value of bribe</t>
  </si>
  <si>
    <t>Retirement benefit</t>
  </si>
  <si>
    <t>Discount rate</t>
  </si>
  <si>
    <t>Income as laborer</t>
  </si>
  <si>
    <t>Prob of detection</t>
  </si>
  <si>
    <t>Event</t>
  </si>
  <si>
    <t>Payoff</t>
  </si>
  <si>
    <t>Probablity</t>
  </si>
  <si>
    <t>Exp Val</t>
  </si>
  <si>
    <t>Bribe</t>
  </si>
  <si>
    <t>NPV Income</t>
  </si>
  <si>
    <t>Total</t>
  </si>
  <si>
    <t>Take bribe, not caught</t>
  </si>
  <si>
    <t>Take bribe, caught</t>
  </si>
  <si>
    <t>No bribe</t>
  </si>
  <si>
    <t>Current income</t>
  </si>
  <si>
    <t>Discounted inc</t>
  </si>
  <si>
    <t>Year</t>
  </si>
  <si>
    <t>Disc factor</t>
  </si>
  <si>
    <t>Present job</t>
  </si>
  <si>
    <t>Laborer</t>
  </si>
  <si>
    <t>18.2  Bribe model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</si>
</sst>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000"/>
  </numFmts>
  <fonts count="4">
    <font>
      <sz val="10"/>
      <name val="Arial"/>
      <family val="0"/>
    </font>
    <font>
      <sz val="10"/>
      <name val="MS Sans Serif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24" applyFont="1" applyFill="1">
      <alignment/>
      <protection/>
    </xf>
    <xf numFmtId="0" fontId="3" fillId="0" borderId="0" xfId="24" applyFont="1">
      <alignment/>
      <protection/>
    </xf>
    <xf numFmtId="0" fontId="0" fillId="0" borderId="0" xfId="24" applyFont="1">
      <alignment/>
      <protection/>
    </xf>
    <xf numFmtId="0" fontId="3" fillId="3" borderId="1" xfId="24" applyFont="1" applyFill="1" applyBorder="1" applyAlignment="1">
      <alignment horizontal="right"/>
      <protection/>
    </xf>
    <xf numFmtId="0" fontId="3" fillId="3" borderId="2" xfId="24" applyFont="1" applyFill="1" applyBorder="1" applyAlignment="1">
      <alignment horizontal="right"/>
      <protection/>
    </xf>
    <xf numFmtId="0" fontId="3" fillId="3" borderId="3" xfId="24" applyFont="1" applyFill="1" applyBorder="1" applyAlignment="1">
      <alignment horizontal="right"/>
      <protection/>
    </xf>
    <xf numFmtId="0" fontId="3" fillId="3" borderId="4" xfId="24" applyFont="1" applyFill="1" applyBorder="1" applyAlignment="1">
      <alignment horizontal="right"/>
      <protection/>
    </xf>
    <xf numFmtId="0" fontId="0" fillId="3" borderId="5" xfId="24" applyFont="1" applyFill="1" applyBorder="1">
      <alignment/>
      <protection/>
    </xf>
    <xf numFmtId="0" fontId="0" fillId="3" borderId="0" xfId="24" applyFont="1" applyFill="1" applyBorder="1">
      <alignment/>
      <protection/>
    </xf>
    <xf numFmtId="0" fontId="0" fillId="3" borderId="6" xfId="24" applyFont="1" applyFill="1" applyBorder="1" applyAlignment="1">
      <alignment horizontal="right"/>
      <protection/>
    </xf>
    <xf numFmtId="0" fontId="0" fillId="3" borderId="7" xfId="24" applyFont="1" applyFill="1" applyBorder="1" applyAlignment="1">
      <alignment horizontal="right"/>
      <protection/>
    </xf>
    <xf numFmtId="2" fontId="0" fillId="3" borderId="0" xfId="24" applyNumberFormat="1" applyFont="1" applyFill="1" applyBorder="1" applyAlignment="1">
      <alignment horizontal="right"/>
      <protection/>
    </xf>
    <xf numFmtId="0" fontId="0" fillId="3" borderId="8" xfId="24" applyFont="1" applyFill="1" applyBorder="1" applyAlignment="1">
      <alignment horizontal="right"/>
      <protection/>
    </xf>
    <xf numFmtId="3" fontId="0" fillId="3" borderId="0" xfId="24" applyNumberFormat="1" applyFont="1" applyFill="1" applyBorder="1">
      <alignment/>
      <protection/>
    </xf>
    <xf numFmtId="2" fontId="0" fillId="3" borderId="0" xfId="24" applyNumberFormat="1" applyFont="1" applyFill="1" applyBorder="1">
      <alignment/>
      <protection/>
    </xf>
    <xf numFmtId="3" fontId="0" fillId="3" borderId="8" xfId="24" applyNumberFormat="1" applyFont="1" applyFill="1" applyBorder="1">
      <alignment/>
      <protection/>
    </xf>
    <xf numFmtId="3" fontId="0" fillId="3" borderId="9" xfId="24" applyNumberFormat="1" applyFont="1" applyFill="1" applyBorder="1">
      <alignment/>
      <protection/>
    </xf>
    <xf numFmtId="2" fontId="0" fillId="3" borderId="10" xfId="24" applyNumberFormat="1" applyFont="1" applyFill="1" applyBorder="1">
      <alignment/>
      <protection/>
    </xf>
    <xf numFmtId="0" fontId="0" fillId="3" borderId="6" xfId="24" applyFont="1" applyFill="1" applyBorder="1">
      <alignment/>
      <protection/>
    </xf>
    <xf numFmtId="0" fontId="0" fillId="3" borderId="11" xfId="24" applyFont="1" applyFill="1" applyBorder="1">
      <alignment/>
      <protection/>
    </xf>
    <xf numFmtId="3" fontId="0" fillId="3" borderId="11" xfId="24" applyNumberFormat="1" applyFont="1" applyFill="1" applyBorder="1">
      <alignment/>
      <protection/>
    </xf>
    <xf numFmtId="2" fontId="0" fillId="3" borderId="11" xfId="24" applyNumberFormat="1" applyFont="1" applyFill="1" applyBorder="1">
      <alignment/>
      <protection/>
    </xf>
    <xf numFmtId="0" fontId="0" fillId="4" borderId="12" xfId="24" applyFont="1" applyFill="1" applyBorder="1">
      <alignment/>
      <protection/>
    </xf>
    <xf numFmtId="0" fontId="0" fillId="4" borderId="13" xfId="24" applyFont="1" applyFill="1" applyBorder="1">
      <alignment/>
      <protection/>
    </xf>
    <xf numFmtId="0" fontId="3" fillId="4" borderId="14" xfId="24" applyFont="1" applyFill="1" applyBorder="1" applyAlignment="1">
      <alignment horizontal="centerContinuous"/>
      <protection/>
    </xf>
    <xf numFmtId="0" fontId="3" fillId="4" borderId="14" xfId="24" applyFont="1" applyFill="1" applyBorder="1" applyAlignment="1" quotePrefix="1">
      <alignment horizontal="centerContinuous"/>
      <protection/>
    </xf>
    <xf numFmtId="0" fontId="3" fillId="4" borderId="15" xfId="24" applyFont="1" applyFill="1" applyBorder="1" applyAlignment="1">
      <alignment horizontal="centerContinuous"/>
      <protection/>
    </xf>
    <xf numFmtId="0" fontId="3" fillId="4" borderId="16" xfId="24" applyFont="1" applyFill="1" applyBorder="1" applyAlignment="1">
      <alignment horizontal="right" vertical="top" wrapText="1"/>
      <protection/>
    </xf>
    <xf numFmtId="0" fontId="3" fillId="4" borderId="17" xfId="24" applyFont="1" applyFill="1" applyBorder="1" applyAlignment="1" quotePrefix="1">
      <alignment horizontal="right" vertical="top" wrapText="1"/>
      <protection/>
    </xf>
    <xf numFmtId="0" fontId="3" fillId="4" borderId="17" xfId="24" applyFont="1" applyFill="1" applyBorder="1" applyAlignment="1">
      <alignment horizontal="right" vertical="top" wrapText="1"/>
      <protection/>
    </xf>
    <xf numFmtId="0" fontId="3" fillId="4" borderId="18" xfId="24" applyFont="1" applyFill="1" applyBorder="1" applyAlignment="1">
      <alignment horizontal="right" vertical="top" wrapText="1"/>
      <protection/>
    </xf>
    <xf numFmtId="0" fontId="0" fillId="4" borderId="19" xfId="24" applyFont="1" applyFill="1" applyBorder="1">
      <alignment/>
      <protection/>
    </xf>
    <xf numFmtId="175" fontId="0" fillId="4" borderId="0" xfId="24" applyNumberFormat="1" applyFont="1" applyFill="1" applyBorder="1">
      <alignment/>
      <protection/>
    </xf>
    <xf numFmtId="3" fontId="0" fillId="4" borderId="0" xfId="24" applyNumberFormat="1" applyFont="1" applyFill="1" applyBorder="1">
      <alignment/>
      <protection/>
    </xf>
    <xf numFmtId="3" fontId="0" fillId="4" borderId="20" xfId="24" applyNumberFormat="1" applyFont="1" applyFill="1" applyBorder="1">
      <alignment/>
      <protection/>
    </xf>
    <xf numFmtId="0" fontId="0" fillId="4" borderId="16" xfId="24" applyFont="1" applyFill="1" applyBorder="1">
      <alignment/>
      <protection/>
    </xf>
    <xf numFmtId="175" fontId="0" fillId="4" borderId="17" xfId="24" applyNumberFormat="1" applyFont="1" applyFill="1" applyBorder="1">
      <alignment/>
      <protection/>
    </xf>
    <xf numFmtId="3" fontId="0" fillId="4" borderId="17" xfId="24" applyNumberFormat="1" applyFont="1" applyFill="1" applyBorder="1">
      <alignment/>
      <protection/>
    </xf>
    <xf numFmtId="3" fontId="0" fillId="4" borderId="18" xfId="24" applyNumberFormat="1" applyFont="1" applyFill="1" applyBorder="1">
      <alignment/>
      <protection/>
    </xf>
    <xf numFmtId="175" fontId="0" fillId="0" borderId="0" xfId="24" applyNumberFormat="1" applyFont="1">
      <alignment/>
      <protection/>
    </xf>
    <xf numFmtId="1" fontId="0" fillId="0" borderId="0" xfId="24" applyNumberFormat="1" applyFont="1">
      <alignment/>
      <protection/>
    </xf>
    <xf numFmtId="0" fontId="3" fillId="5" borderId="12" xfId="24" applyFont="1" applyFill="1" applyBorder="1">
      <alignment/>
      <protection/>
    </xf>
    <xf numFmtId="0" fontId="3" fillId="5" borderId="13" xfId="24" applyFont="1" applyFill="1" applyBorder="1">
      <alignment/>
      <protection/>
    </xf>
    <xf numFmtId="3" fontId="3" fillId="5" borderId="13" xfId="24" applyNumberFormat="1" applyFont="1" applyFill="1" applyBorder="1">
      <alignment/>
      <protection/>
    </xf>
    <xf numFmtId="3" fontId="3" fillId="5" borderId="21" xfId="24" applyNumberFormat="1" applyFont="1" applyFill="1" applyBorder="1">
      <alignment/>
      <protection/>
    </xf>
    <xf numFmtId="0" fontId="3" fillId="5" borderId="19" xfId="24" applyFont="1" applyFill="1" applyBorder="1">
      <alignment/>
      <protection/>
    </xf>
    <xf numFmtId="0" fontId="3" fillId="5" borderId="0" xfId="24" applyFont="1" applyFill="1" applyBorder="1">
      <alignment/>
      <protection/>
    </xf>
    <xf numFmtId="3" fontId="3" fillId="5" borderId="0" xfId="24" applyNumberFormat="1" applyFont="1" applyFill="1" applyBorder="1">
      <alignment/>
      <protection/>
    </xf>
    <xf numFmtId="9" fontId="3" fillId="5" borderId="20" xfId="24" applyNumberFormat="1" applyFont="1" applyFill="1" applyBorder="1">
      <alignment/>
      <protection/>
    </xf>
    <xf numFmtId="0" fontId="3" fillId="5" borderId="16" xfId="24" applyFont="1" applyFill="1" applyBorder="1">
      <alignment/>
      <protection/>
    </xf>
    <xf numFmtId="0" fontId="3" fillId="5" borderId="17" xfId="24" applyFont="1" applyFill="1" applyBorder="1">
      <alignment/>
      <protection/>
    </xf>
    <xf numFmtId="3" fontId="3" fillId="5" borderId="17" xfId="24" applyNumberFormat="1" applyFont="1" applyFill="1" applyBorder="1">
      <alignment/>
      <protection/>
    </xf>
    <xf numFmtId="9" fontId="3" fillId="5" borderId="18" xfId="24" applyNumberFormat="1" applyFont="1" applyFill="1" applyBorder="1">
      <alignment/>
      <protection/>
    </xf>
    <xf numFmtId="0" fontId="2" fillId="6" borderId="0" xfId="24" applyFont="1" applyFill="1">
      <alignment/>
      <protection/>
    </xf>
  </cellXfs>
  <cellStyles count="12">
    <cellStyle name="Normal" xfId="0"/>
    <cellStyle name="Comma" xfId="15"/>
    <cellStyle name="Comma [0]" xfId="16"/>
    <cellStyle name="Comma [0]_CH18" xfId="17"/>
    <cellStyle name="Comma_BRIBE" xfId="18"/>
    <cellStyle name="Comma_CH18" xfId="19"/>
    <cellStyle name="Currency" xfId="20"/>
    <cellStyle name="Currency [0]" xfId="21"/>
    <cellStyle name="Currency [0]_CH18" xfId="22"/>
    <cellStyle name="Currency_CH18" xfId="23"/>
    <cellStyle name="Normal_CH1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42</xdr:row>
      <xdr:rowOff>0</xdr:rowOff>
    </xdr:from>
    <xdr:to>
      <xdr:col>7</xdr:col>
      <xdr:colOff>276225</xdr:colOff>
      <xdr:row>44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33650" y="7096125"/>
          <a:ext cx="2066925" cy="4476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Remember to add in retirement lump sum </a:t>
          </a:r>
        </a:p>
      </xdr:txBody>
    </xdr:sp>
    <xdr:clientData/>
  </xdr:twoCellAnchor>
  <xdr:twoCellAnchor>
    <xdr:from>
      <xdr:col>3</xdr:col>
      <xdr:colOff>561975</xdr:colOff>
      <xdr:row>41</xdr:row>
      <xdr:rowOff>152400</xdr:rowOff>
    </xdr:from>
    <xdr:to>
      <xdr:col>4</xdr:col>
      <xdr:colOff>219075</xdr:colOff>
      <xdr:row>43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2257425" y="7077075"/>
          <a:ext cx="2667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28575</xdr:rowOff>
    </xdr:from>
    <xdr:to>
      <xdr:col>8</xdr:col>
      <xdr:colOff>876300</xdr:colOff>
      <xdr:row>12</xdr:row>
      <xdr:rowOff>47625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67300" y="1743075"/>
          <a:ext cx="742950" cy="3429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Compare</a:t>
          </a:r>
        </a:p>
      </xdr:txBody>
    </xdr:sp>
    <xdr:clientData/>
  </xdr:twoCellAnchor>
  <xdr:twoCellAnchor>
    <xdr:from>
      <xdr:col>8</xdr:col>
      <xdr:colOff>9525</xdr:colOff>
      <xdr:row>10</xdr:row>
      <xdr:rowOff>76200</xdr:rowOff>
    </xdr:from>
    <xdr:to>
      <xdr:col>8</xdr:col>
      <xdr:colOff>47625</xdr:colOff>
      <xdr:row>10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4943475" y="179070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0</xdr:rowOff>
    </xdr:from>
    <xdr:to>
      <xdr:col>8</xdr:col>
      <xdr:colOff>95250</xdr:colOff>
      <xdr:row>12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953000" y="2038350"/>
          <a:ext cx="76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42</xdr:row>
      <xdr:rowOff>0</xdr:rowOff>
    </xdr:from>
    <xdr:to>
      <xdr:col>7</xdr:col>
      <xdr:colOff>276225</xdr:colOff>
      <xdr:row>44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33650" y="7096125"/>
          <a:ext cx="2066925" cy="4476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Remember to add in retirement lump sum </a:t>
          </a:r>
        </a:p>
      </xdr:txBody>
    </xdr:sp>
    <xdr:clientData/>
  </xdr:twoCellAnchor>
  <xdr:twoCellAnchor>
    <xdr:from>
      <xdr:col>3</xdr:col>
      <xdr:colOff>561975</xdr:colOff>
      <xdr:row>41</xdr:row>
      <xdr:rowOff>152400</xdr:rowOff>
    </xdr:from>
    <xdr:to>
      <xdr:col>4</xdr:col>
      <xdr:colOff>219075</xdr:colOff>
      <xdr:row>43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2257425" y="7077075"/>
          <a:ext cx="2667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14</xdr:row>
      <xdr:rowOff>28575</xdr:rowOff>
    </xdr:from>
    <xdr:to>
      <xdr:col>8</xdr:col>
      <xdr:colOff>495300</xdr:colOff>
      <xdr:row>17</xdr:row>
      <xdr:rowOff>19050</xdr:rowOff>
    </xdr:to>
    <xdr:sp>
      <xdr:nvSpPr>
        <xdr:cNvPr id="3" name="Text 3"/>
        <xdr:cNvSpPr txBox="1">
          <a:spLocks noChangeArrowheads="1"/>
        </xdr:cNvSpPr>
      </xdr:nvSpPr>
      <xdr:spPr>
        <a:xfrm>
          <a:off x="4695825" y="2409825"/>
          <a:ext cx="733425" cy="6477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Sum the relevant columns</a:t>
          </a:r>
        </a:p>
      </xdr:txBody>
    </xdr:sp>
    <xdr:clientData/>
  </xdr:twoCellAnchor>
  <xdr:twoCellAnchor>
    <xdr:from>
      <xdr:col>5</xdr:col>
      <xdr:colOff>28575</xdr:colOff>
      <xdr:row>8</xdr:row>
      <xdr:rowOff>114300</xdr:rowOff>
    </xdr:from>
    <xdr:to>
      <xdr:col>7</xdr:col>
      <xdr:colOff>361950</xdr:colOff>
      <xdr:row>15</xdr:row>
      <xdr:rowOff>209550</xdr:rowOff>
    </xdr:to>
    <xdr:sp>
      <xdr:nvSpPr>
        <xdr:cNvPr id="4" name="Line 4"/>
        <xdr:cNvSpPr>
          <a:spLocks/>
        </xdr:cNvSpPr>
      </xdr:nvSpPr>
      <xdr:spPr>
        <a:xfrm flipH="1" flipV="1">
          <a:off x="3133725" y="1495425"/>
          <a:ext cx="1552575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19</xdr:row>
      <xdr:rowOff>95250</xdr:rowOff>
    </xdr:from>
    <xdr:to>
      <xdr:col>6</xdr:col>
      <xdr:colOff>381000</xdr:colOff>
      <xdr:row>26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714375" y="3457575"/>
          <a:ext cx="3381375" cy="10382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Every cell in this zone should have a formula, not a value, so that when you change the parameters in the top zone the values change in this workings zone.  For example the discount factor formula in cell C30 is = 1/(1+H$4)^(B30-B$17).  The laborer's salary in cell E30 is = D$5</a:t>
          </a:r>
        </a:p>
      </xdr:txBody>
    </xdr:sp>
    <xdr:clientData/>
  </xdr:twoCellAnchor>
  <xdr:twoCellAnchor>
    <xdr:from>
      <xdr:col>8</xdr:col>
      <xdr:colOff>133350</xdr:colOff>
      <xdr:row>10</xdr:row>
      <xdr:rowOff>28575</xdr:rowOff>
    </xdr:from>
    <xdr:to>
      <xdr:col>8</xdr:col>
      <xdr:colOff>876300</xdr:colOff>
      <xdr:row>12</xdr:row>
      <xdr:rowOff>47625</xdr:rowOff>
    </xdr:to>
    <xdr:sp>
      <xdr:nvSpPr>
        <xdr:cNvPr id="6" name="Text 6"/>
        <xdr:cNvSpPr txBox="1">
          <a:spLocks noChangeArrowheads="1"/>
        </xdr:cNvSpPr>
      </xdr:nvSpPr>
      <xdr:spPr>
        <a:xfrm>
          <a:off x="5067300" y="1743075"/>
          <a:ext cx="742950" cy="3429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Compare</a:t>
          </a:r>
        </a:p>
      </xdr:txBody>
    </xdr:sp>
    <xdr:clientData/>
  </xdr:twoCellAnchor>
  <xdr:twoCellAnchor>
    <xdr:from>
      <xdr:col>8</xdr:col>
      <xdr:colOff>9525</xdr:colOff>
      <xdr:row>10</xdr:row>
      <xdr:rowOff>76200</xdr:rowOff>
    </xdr:from>
    <xdr:to>
      <xdr:col>8</xdr:col>
      <xdr:colOff>47625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4943475" y="179070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0</xdr:rowOff>
    </xdr:from>
    <xdr:to>
      <xdr:col>8</xdr:col>
      <xdr:colOff>95250</xdr:colOff>
      <xdr:row>12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953000" y="2038350"/>
          <a:ext cx="76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9.140625" style="3" customWidth="1"/>
    <col min="3" max="3" width="10.57421875" style="3" customWidth="1"/>
    <col min="4" max="4" width="9.140625" style="3" customWidth="1"/>
    <col min="5" max="5" width="12.00390625" style="3" customWidth="1"/>
    <col min="6" max="8" width="9.140625" style="3" customWidth="1"/>
    <col min="9" max="9" width="13.8515625" style="3" customWidth="1"/>
    <col min="10" max="16384" width="9.140625" style="3" customWidth="1"/>
  </cols>
  <sheetData>
    <row r="1" spans="1:4" ht="15.75">
      <c r="A1" s="54" t="s">
        <v>22</v>
      </c>
      <c r="B1" s="54"/>
      <c r="C1" s="54"/>
      <c r="D1" s="2"/>
    </row>
    <row r="2" ht="13.5" thickBot="1"/>
    <row r="3" spans="2:8" ht="12.75">
      <c r="B3" s="42" t="s">
        <v>0</v>
      </c>
      <c r="C3" s="43"/>
      <c r="D3" s="44">
        <v>40000</v>
      </c>
      <c r="E3" s="43"/>
      <c r="F3" s="43" t="s">
        <v>1</v>
      </c>
      <c r="G3" s="43"/>
      <c r="H3" s="45">
        <v>200000</v>
      </c>
    </row>
    <row r="4" spans="2:8" ht="12.75">
      <c r="B4" s="46" t="s">
        <v>2</v>
      </c>
      <c r="C4" s="47"/>
      <c r="D4" s="48">
        <v>400000</v>
      </c>
      <c r="E4" s="47"/>
      <c r="F4" s="47" t="s">
        <v>3</v>
      </c>
      <c r="G4" s="47"/>
      <c r="H4" s="49">
        <v>0.05</v>
      </c>
    </row>
    <row r="5" spans="2:8" ht="13.5" thickBot="1">
      <c r="B5" s="50" t="s">
        <v>4</v>
      </c>
      <c r="C5" s="51"/>
      <c r="D5" s="52">
        <v>16000</v>
      </c>
      <c r="E5" s="51"/>
      <c r="F5" s="51" t="s">
        <v>5</v>
      </c>
      <c r="G5" s="51"/>
      <c r="H5" s="53">
        <v>0.35</v>
      </c>
    </row>
    <row r="6" ht="13.5" thickBot="1"/>
    <row r="7" spans="2:8" ht="13.5" thickBot="1">
      <c r="B7" s="4" t="s">
        <v>6</v>
      </c>
      <c r="C7" s="5"/>
      <c r="D7" s="6"/>
      <c r="E7" s="6" t="s">
        <v>7</v>
      </c>
      <c r="F7" s="6"/>
      <c r="G7" s="7" t="s">
        <v>8</v>
      </c>
      <c r="H7" s="5" t="s">
        <v>9</v>
      </c>
    </row>
    <row r="8" spans="2:8" ht="13.5" thickBot="1">
      <c r="B8" s="8"/>
      <c r="C8" s="9"/>
      <c r="D8" s="10" t="s">
        <v>10</v>
      </c>
      <c r="E8" s="10" t="s">
        <v>11</v>
      </c>
      <c r="F8" s="11" t="s">
        <v>12</v>
      </c>
      <c r="G8" s="12"/>
      <c r="H8" s="13"/>
    </row>
    <row r="9" spans="2:8" ht="12.75">
      <c r="B9" s="8" t="s">
        <v>13</v>
      </c>
      <c r="C9" s="9"/>
      <c r="D9" s="14"/>
      <c r="E9" s="14"/>
      <c r="F9" s="14"/>
      <c r="G9" s="15"/>
      <c r="H9" s="16"/>
    </row>
    <row r="10" spans="2:8" ht="13.5" thickBot="1">
      <c r="B10" s="8" t="s">
        <v>14</v>
      </c>
      <c r="C10" s="9"/>
      <c r="D10" s="14"/>
      <c r="E10" s="14"/>
      <c r="F10" s="14"/>
      <c r="G10" s="15"/>
      <c r="H10" s="17"/>
    </row>
    <row r="11" spans="2:8" ht="12.75">
      <c r="B11" s="8"/>
      <c r="C11" s="9"/>
      <c r="D11" s="14"/>
      <c r="E11" s="14"/>
      <c r="F11" s="14"/>
      <c r="G11" s="18"/>
      <c r="H11" s="16"/>
    </row>
    <row r="12" spans="2:8" ht="12.75">
      <c r="B12" s="8"/>
      <c r="C12" s="9"/>
      <c r="D12" s="14"/>
      <c r="E12" s="14"/>
      <c r="F12" s="14"/>
      <c r="G12" s="15"/>
      <c r="H12" s="16"/>
    </row>
    <row r="13" spans="2:8" ht="13.5" thickBot="1">
      <c r="B13" s="19" t="s">
        <v>15</v>
      </c>
      <c r="C13" s="20"/>
      <c r="D13" s="21"/>
      <c r="E13" s="21"/>
      <c r="F13" s="21"/>
      <c r="G13" s="22"/>
      <c r="H13" s="17"/>
    </row>
    <row r="14" ht="13.5" thickBot="1"/>
    <row r="15" spans="2:7" ht="13.5" thickBot="1">
      <c r="B15" s="23"/>
      <c r="C15" s="24"/>
      <c r="D15" s="25" t="s">
        <v>16</v>
      </c>
      <c r="E15" s="25"/>
      <c r="F15" s="26" t="s">
        <v>17</v>
      </c>
      <c r="G15" s="27"/>
    </row>
    <row r="16" spans="2:7" ht="25.5" customHeight="1" thickBot="1">
      <c r="B16" s="28" t="s">
        <v>18</v>
      </c>
      <c r="C16" s="29" t="s">
        <v>19</v>
      </c>
      <c r="D16" s="30" t="s">
        <v>20</v>
      </c>
      <c r="E16" s="30" t="s">
        <v>21</v>
      </c>
      <c r="F16" s="30" t="s">
        <v>20</v>
      </c>
      <c r="G16" s="31" t="s">
        <v>21</v>
      </c>
    </row>
    <row r="17" spans="2:7" ht="12.75">
      <c r="B17" s="32">
        <v>2000</v>
      </c>
      <c r="C17" s="33"/>
      <c r="D17" s="34"/>
      <c r="E17" s="34"/>
      <c r="F17" s="34"/>
      <c r="G17" s="35"/>
    </row>
    <row r="18" spans="2:7" ht="12.75">
      <c r="B18" s="32">
        <f aca="true" t="shared" si="0" ref="B18:B42">B17+1</f>
        <v>2001</v>
      </c>
      <c r="C18" s="33"/>
      <c r="D18" s="34"/>
      <c r="E18" s="34"/>
      <c r="F18" s="34"/>
      <c r="G18" s="35"/>
    </row>
    <row r="19" spans="2:7" ht="12.75">
      <c r="B19" s="32">
        <f t="shared" si="0"/>
        <v>2002</v>
      </c>
      <c r="C19" s="33"/>
      <c r="D19" s="34"/>
      <c r="E19" s="34"/>
      <c r="F19" s="34"/>
      <c r="G19" s="35"/>
    </row>
    <row r="20" spans="2:7" ht="12.75">
      <c r="B20" s="32">
        <f t="shared" si="0"/>
        <v>2003</v>
      </c>
      <c r="C20" s="33"/>
      <c r="D20" s="34"/>
      <c r="E20" s="34"/>
      <c r="F20" s="34"/>
      <c r="G20" s="35"/>
    </row>
    <row r="21" spans="2:7" ht="12.75">
      <c r="B21" s="32">
        <f t="shared" si="0"/>
        <v>2004</v>
      </c>
      <c r="C21" s="33"/>
      <c r="D21" s="34"/>
      <c r="E21" s="34"/>
      <c r="F21" s="34"/>
      <c r="G21" s="35"/>
    </row>
    <row r="22" spans="2:7" ht="12.75">
      <c r="B22" s="32">
        <f t="shared" si="0"/>
        <v>2005</v>
      </c>
      <c r="C22" s="33"/>
      <c r="D22" s="34"/>
      <c r="E22" s="34"/>
      <c r="F22" s="34"/>
      <c r="G22" s="35"/>
    </row>
    <row r="23" spans="2:7" ht="12.75">
      <c r="B23" s="32">
        <f t="shared" si="0"/>
        <v>2006</v>
      </c>
      <c r="C23" s="33"/>
      <c r="D23" s="34"/>
      <c r="E23" s="34"/>
      <c r="F23" s="34"/>
      <c r="G23" s="35"/>
    </row>
    <row r="24" spans="2:7" ht="12.75">
      <c r="B24" s="32">
        <f t="shared" si="0"/>
        <v>2007</v>
      </c>
      <c r="C24" s="33"/>
      <c r="D24" s="34"/>
      <c r="E24" s="34"/>
      <c r="F24" s="34"/>
      <c r="G24" s="35"/>
    </row>
    <row r="25" spans="2:7" ht="12.75">
      <c r="B25" s="32">
        <f t="shared" si="0"/>
        <v>2008</v>
      </c>
      <c r="C25" s="33"/>
      <c r="D25" s="34"/>
      <c r="E25" s="34"/>
      <c r="F25" s="34"/>
      <c r="G25" s="35"/>
    </row>
    <row r="26" spans="2:7" ht="12.75">
      <c r="B26" s="32">
        <f t="shared" si="0"/>
        <v>2009</v>
      </c>
      <c r="C26" s="33"/>
      <c r="D26" s="34"/>
      <c r="E26" s="34"/>
      <c r="F26" s="34"/>
      <c r="G26" s="35"/>
    </row>
    <row r="27" spans="2:7" ht="12.75">
      <c r="B27" s="32">
        <f t="shared" si="0"/>
        <v>2010</v>
      </c>
      <c r="C27" s="33"/>
      <c r="D27" s="34"/>
      <c r="E27" s="34"/>
      <c r="F27" s="34"/>
      <c r="G27" s="35"/>
    </row>
    <row r="28" spans="2:7" ht="12.75">
      <c r="B28" s="32">
        <f t="shared" si="0"/>
        <v>2011</v>
      </c>
      <c r="C28" s="33"/>
      <c r="D28" s="34"/>
      <c r="E28" s="34"/>
      <c r="F28" s="34"/>
      <c r="G28" s="35"/>
    </row>
    <row r="29" spans="2:7" ht="12.75">
      <c r="B29" s="32">
        <f t="shared" si="0"/>
        <v>2012</v>
      </c>
      <c r="C29" s="33"/>
      <c r="D29" s="34"/>
      <c r="E29" s="34"/>
      <c r="F29" s="34"/>
      <c r="G29" s="35"/>
    </row>
    <row r="30" spans="2:7" ht="12.75">
      <c r="B30" s="32">
        <f t="shared" si="0"/>
        <v>2013</v>
      </c>
      <c r="C30" s="33"/>
      <c r="D30" s="34"/>
      <c r="E30" s="34"/>
      <c r="F30" s="34"/>
      <c r="G30" s="35"/>
    </row>
    <row r="31" spans="2:7" ht="12.75">
      <c r="B31" s="32">
        <f t="shared" si="0"/>
        <v>2014</v>
      </c>
      <c r="C31" s="33"/>
      <c r="D31" s="34"/>
      <c r="E31" s="34"/>
      <c r="F31" s="34"/>
      <c r="G31" s="35"/>
    </row>
    <row r="32" spans="2:7" ht="12.75">
      <c r="B32" s="32">
        <f t="shared" si="0"/>
        <v>2015</v>
      </c>
      <c r="C32" s="33"/>
      <c r="D32" s="34"/>
      <c r="E32" s="34"/>
      <c r="F32" s="34"/>
      <c r="G32" s="35"/>
    </row>
    <row r="33" spans="2:7" ht="12.75">
      <c r="B33" s="32">
        <f t="shared" si="0"/>
        <v>2016</v>
      </c>
      <c r="C33" s="33"/>
      <c r="D33" s="34"/>
      <c r="E33" s="34"/>
      <c r="F33" s="34"/>
      <c r="G33" s="35"/>
    </row>
    <row r="34" spans="2:7" ht="12.75">
      <c r="B34" s="32">
        <f t="shared" si="0"/>
        <v>2017</v>
      </c>
      <c r="C34" s="33"/>
      <c r="D34" s="34"/>
      <c r="E34" s="34"/>
      <c r="F34" s="34"/>
      <c r="G34" s="35"/>
    </row>
    <row r="35" spans="2:7" ht="12.75">
      <c r="B35" s="32">
        <f t="shared" si="0"/>
        <v>2018</v>
      </c>
      <c r="C35" s="33"/>
      <c r="D35" s="34"/>
      <c r="E35" s="34"/>
      <c r="F35" s="34"/>
      <c r="G35" s="35"/>
    </row>
    <row r="36" spans="2:7" ht="12.75">
      <c r="B36" s="32">
        <f t="shared" si="0"/>
        <v>2019</v>
      </c>
      <c r="C36" s="33"/>
      <c r="D36" s="34"/>
      <c r="E36" s="34"/>
      <c r="F36" s="34"/>
      <c r="G36" s="35"/>
    </row>
    <row r="37" spans="2:7" ht="12.75">
      <c r="B37" s="32">
        <f t="shared" si="0"/>
        <v>2020</v>
      </c>
      <c r="C37" s="33"/>
      <c r="D37" s="34"/>
      <c r="E37" s="34"/>
      <c r="F37" s="34"/>
      <c r="G37" s="35"/>
    </row>
    <row r="38" spans="2:7" ht="12.75">
      <c r="B38" s="32">
        <f t="shared" si="0"/>
        <v>2021</v>
      </c>
      <c r="C38" s="33"/>
      <c r="D38" s="34"/>
      <c r="E38" s="34"/>
      <c r="F38" s="34"/>
      <c r="G38" s="35"/>
    </row>
    <row r="39" spans="2:7" ht="12.75">
      <c r="B39" s="32">
        <f t="shared" si="0"/>
        <v>2022</v>
      </c>
      <c r="C39" s="33"/>
      <c r="D39" s="34"/>
      <c r="E39" s="34"/>
      <c r="F39" s="34"/>
      <c r="G39" s="35"/>
    </row>
    <row r="40" spans="2:7" ht="12.75">
      <c r="B40" s="32">
        <f t="shared" si="0"/>
        <v>2023</v>
      </c>
      <c r="C40" s="33"/>
      <c r="D40" s="34"/>
      <c r="E40" s="34"/>
      <c r="F40" s="34"/>
      <c r="G40" s="35"/>
    </row>
    <row r="41" spans="2:7" ht="12.75">
      <c r="B41" s="32">
        <f t="shared" si="0"/>
        <v>2024</v>
      </c>
      <c r="C41" s="33"/>
      <c r="D41" s="34"/>
      <c r="E41" s="34"/>
      <c r="F41" s="34"/>
      <c r="G41" s="35"/>
    </row>
    <row r="42" spans="2:7" ht="13.5" thickBot="1">
      <c r="B42" s="36">
        <f t="shared" si="0"/>
        <v>2025</v>
      </c>
      <c r="C42" s="37"/>
      <c r="D42" s="38"/>
      <c r="E42" s="38"/>
      <c r="F42" s="38"/>
      <c r="G42" s="39"/>
    </row>
    <row r="43" spans="3:7" ht="12.75">
      <c r="C43" s="40"/>
      <c r="F43" s="41"/>
      <c r="G43" s="41"/>
    </row>
    <row r="44" spans="3:7" ht="12.75">
      <c r="C44" s="40"/>
      <c r="F44" s="41"/>
      <c r="G44" s="41"/>
    </row>
    <row r="45" spans="3:7" ht="12.75">
      <c r="C45" s="40"/>
      <c r="F45" s="41"/>
      <c r="G45" s="41"/>
    </row>
    <row r="46" spans="3:7" ht="12.75">
      <c r="C46" s="40"/>
      <c r="F46" s="41"/>
      <c r="G46" s="41"/>
    </row>
    <row r="47" spans="3:7" ht="12.75">
      <c r="C47" s="40"/>
      <c r="F47" s="41"/>
      <c r="G47" s="41"/>
    </row>
  </sheetData>
  <printOptions headings="1" horizontalCentered="1" verticalCentered="1"/>
  <pageMargins left="1.1811023622047245" right="0.7086614173228347" top="0.984251968503937" bottom="0.984251968503937" header="0.5118110236220472" footer="0.5118110236220472"/>
  <pageSetup fitToHeight="1" fitToWidth="1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9.140625" style="3" customWidth="1"/>
    <col min="3" max="3" width="10.57421875" style="3" customWidth="1"/>
    <col min="4" max="4" width="9.140625" style="3" customWidth="1"/>
    <col min="5" max="5" width="12.00390625" style="3" customWidth="1"/>
    <col min="6" max="8" width="9.140625" style="3" customWidth="1"/>
    <col min="9" max="9" width="13.8515625" style="3" customWidth="1"/>
    <col min="10" max="16384" width="9.140625" style="3" customWidth="1"/>
  </cols>
  <sheetData>
    <row r="1" spans="1:4" ht="15.75">
      <c r="A1" s="1" t="s">
        <v>22</v>
      </c>
      <c r="B1" s="1"/>
      <c r="C1" s="1"/>
      <c r="D1" s="2"/>
    </row>
    <row r="2" ht="13.5" thickBot="1"/>
    <row r="3" spans="2:8" ht="12.75">
      <c r="B3" s="42" t="s">
        <v>0</v>
      </c>
      <c r="C3" s="43"/>
      <c r="D3" s="44">
        <v>40000</v>
      </c>
      <c r="E3" s="43"/>
      <c r="F3" s="43" t="s">
        <v>1</v>
      </c>
      <c r="G3" s="43"/>
      <c r="H3" s="45">
        <v>200000</v>
      </c>
    </row>
    <row r="4" spans="2:8" ht="12.75">
      <c r="B4" s="46" t="s">
        <v>2</v>
      </c>
      <c r="C4" s="47"/>
      <c r="D4" s="48">
        <v>400000</v>
      </c>
      <c r="E4" s="47"/>
      <c r="F4" s="47" t="s">
        <v>3</v>
      </c>
      <c r="G4" s="47"/>
      <c r="H4" s="49">
        <v>0.05</v>
      </c>
    </row>
    <row r="5" spans="2:8" ht="13.5" thickBot="1">
      <c r="B5" s="50" t="s">
        <v>4</v>
      </c>
      <c r="C5" s="51"/>
      <c r="D5" s="52">
        <v>16000</v>
      </c>
      <c r="E5" s="51"/>
      <c r="F5" s="51" t="s">
        <v>5</v>
      </c>
      <c r="G5" s="51"/>
      <c r="H5" s="53">
        <v>0.35</v>
      </c>
    </row>
    <row r="6" ht="13.5" thickBot="1"/>
    <row r="7" spans="2:8" ht="13.5" thickBot="1">
      <c r="B7" s="4" t="s">
        <v>6</v>
      </c>
      <c r="C7" s="5"/>
      <c r="D7" s="6"/>
      <c r="E7" s="6" t="s">
        <v>7</v>
      </c>
      <c r="F7" s="6"/>
      <c r="G7" s="7" t="s">
        <v>8</v>
      </c>
      <c r="H7" s="5" t="s">
        <v>9</v>
      </c>
    </row>
    <row r="8" spans="2:8" ht="13.5" thickBot="1">
      <c r="B8" s="8"/>
      <c r="C8" s="9"/>
      <c r="D8" s="10" t="s">
        <v>10</v>
      </c>
      <c r="E8" s="10" t="s">
        <v>11</v>
      </c>
      <c r="F8" s="11" t="s">
        <v>12</v>
      </c>
      <c r="G8" s="12"/>
      <c r="H8" s="13"/>
    </row>
    <row r="9" spans="2:8" ht="12.75">
      <c r="B9" s="8" t="s">
        <v>13</v>
      </c>
      <c r="C9" s="9"/>
      <c r="D9" s="14">
        <f>Bribe</f>
        <v>200000</v>
      </c>
      <c r="E9" s="14">
        <f>SUM(F17:F42)</f>
        <v>721878.8913208952</v>
      </c>
      <c r="F9" s="14">
        <f>D9+E9</f>
        <v>921878.8913208952</v>
      </c>
      <c r="G9" s="15">
        <f>1-Detection</f>
        <v>0.65</v>
      </c>
      <c r="H9" s="16">
        <f>F9*G9</f>
        <v>599221.2793585819</v>
      </c>
    </row>
    <row r="10" spans="2:8" ht="13.5" thickBot="1">
      <c r="B10" s="8" t="s">
        <v>14</v>
      </c>
      <c r="C10" s="9"/>
      <c r="D10" s="14">
        <f>Bribe</f>
        <v>200000</v>
      </c>
      <c r="E10" s="14">
        <f>SUM(G17:G42)</f>
        <v>241503.11305671607</v>
      </c>
      <c r="F10" s="14">
        <f>D10+E10</f>
        <v>441503.11305671604</v>
      </c>
      <c r="G10" s="15">
        <f>Detection</f>
        <v>0.35</v>
      </c>
      <c r="H10" s="17">
        <f>F10*G10</f>
        <v>154526.0895698506</v>
      </c>
    </row>
    <row r="11" spans="2:8" ht="12.75">
      <c r="B11" s="8"/>
      <c r="C11" s="9"/>
      <c r="D11" s="14"/>
      <c r="E11" s="14"/>
      <c r="F11" s="14"/>
      <c r="G11" s="18">
        <f>G9+G10</f>
        <v>1</v>
      </c>
      <c r="H11" s="16">
        <f>H9+H10</f>
        <v>753747.3689284325</v>
      </c>
    </row>
    <row r="12" spans="2:8" ht="12.75">
      <c r="B12" s="8"/>
      <c r="C12" s="9"/>
      <c r="D12" s="14"/>
      <c r="E12" s="14"/>
      <c r="F12" s="14"/>
      <c r="G12" s="15"/>
      <c r="H12" s="16"/>
    </row>
    <row r="13" spans="2:8" ht="13.5" thickBot="1">
      <c r="B13" s="19" t="s">
        <v>15</v>
      </c>
      <c r="C13" s="20"/>
      <c r="D13" s="21">
        <v>0</v>
      </c>
      <c r="E13" s="21">
        <f>E9</f>
        <v>721878.8913208952</v>
      </c>
      <c r="F13" s="21">
        <f>D13+E13</f>
        <v>721878.8913208952</v>
      </c>
      <c r="G13" s="22">
        <v>1</v>
      </c>
      <c r="H13" s="17">
        <f>F13*G13</f>
        <v>721878.8913208952</v>
      </c>
    </row>
    <row r="14" ht="13.5" thickBot="1"/>
    <row r="15" spans="2:7" ht="13.5" thickBot="1">
      <c r="B15" s="23"/>
      <c r="C15" s="24"/>
      <c r="D15" s="25" t="s">
        <v>16</v>
      </c>
      <c r="E15" s="25"/>
      <c r="F15" s="26" t="s">
        <v>17</v>
      </c>
      <c r="G15" s="27"/>
    </row>
    <row r="16" spans="2:7" ht="25.5" customHeight="1" thickBot="1">
      <c r="B16" s="28" t="s">
        <v>18</v>
      </c>
      <c r="C16" s="29" t="s">
        <v>19</v>
      </c>
      <c r="D16" s="30" t="s">
        <v>20</v>
      </c>
      <c r="E16" s="30" t="s">
        <v>21</v>
      </c>
      <c r="F16" s="30" t="s">
        <v>20</v>
      </c>
      <c r="G16" s="31" t="s">
        <v>21</v>
      </c>
    </row>
    <row r="17" spans="2:7" ht="12.75">
      <c r="B17" s="32">
        <v>2000</v>
      </c>
      <c r="C17" s="33">
        <f aca="true" t="shared" si="0" ref="C17:C42">1/(1+Discount)^(B17-B$17)</f>
        <v>1</v>
      </c>
      <c r="D17" s="34">
        <f aca="true" t="shared" si="1" ref="D17:D41">Salary</f>
        <v>40000</v>
      </c>
      <c r="E17" s="34">
        <f aca="true" t="shared" si="2" ref="E17:E42">Laborer</f>
        <v>16000</v>
      </c>
      <c r="F17" s="34">
        <f aca="true" t="shared" si="3" ref="F17:F42">D17*C17</f>
        <v>40000</v>
      </c>
      <c r="G17" s="35">
        <f aca="true" t="shared" si="4" ref="G17:G42">E17*C17</f>
        <v>16000</v>
      </c>
    </row>
    <row r="18" spans="2:7" ht="12.75">
      <c r="B18" s="32">
        <f aca="true" t="shared" si="5" ref="B18:B42">B17+1</f>
        <v>2001</v>
      </c>
      <c r="C18" s="33">
        <f t="shared" si="0"/>
        <v>0.9523809523809523</v>
      </c>
      <c r="D18" s="34">
        <f t="shared" si="1"/>
        <v>40000</v>
      </c>
      <c r="E18" s="34">
        <f t="shared" si="2"/>
        <v>16000</v>
      </c>
      <c r="F18" s="34">
        <f t="shared" si="3"/>
        <v>38095.23809523809</v>
      </c>
      <c r="G18" s="35">
        <f t="shared" si="4"/>
        <v>15238.095238095237</v>
      </c>
    </row>
    <row r="19" spans="2:7" ht="12.75">
      <c r="B19" s="32">
        <f t="shared" si="5"/>
        <v>2002</v>
      </c>
      <c r="C19" s="33">
        <f t="shared" si="0"/>
        <v>0.9070294784580498</v>
      </c>
      <c r="D19" s="34">
        <f t="shared" si="1"/>
        <v>40000</v>
      </c>
      <c r="E19" s="34">
        <f t="shared" si="2"/>
        <v>16000</v>
      </c>
      <c r="F19" s="34">
        <f t="shared" si="3"/>
        <v>36281.17913832199</v>
      </c>
      <c r="G19" s="35">
        <f t="shared" si="4"/>
        <v>14512.471655328796</v>
      </c>
    </row>
    <row r="20" spans="2:7" ht="12.75">
      <c r="B20" s="32">
        <f t="shared" si="5"/>
        <v>2003</v>
      </c>
      <c r="C20" s="33">
        <f t="shared" si="0"/>
        <v>0.863837598531476</v>
      </c>
      <c r="D20" s="34">
        <f t="shared" si="1"/>
        <v>40000</v>
      </c>
      <c r="E20" s="34">
        <f t="shared" si="2"/>
        <v>16000</v>
      </c>
      <c r="F20" s="34">
        <f t="shared" si="3"/>
        <v>34553.50394125904</v>
      </c>
      <c r="G20" s="35">
        <f t="shared" si="4"/>
        <v>13821.401576503617</v>
      </c>
    </row>
    <row r="21" spans="2:7" ht="12.75">
      <c r="B21" s="32">
        <f t="shared" si="5"/>
        <v>2004</v>
      </c>
      <c r="C21" s="33">
        <f t="shared" si="0"/>
        <v>0.822702474791882</v>
      </c>
      <c r="D21" s="34">
        <f t="shared" si="1"/>
        <v>40000</v>
      </c>
      <c r="E21" s="34">
        <f t="shared" si="2"/>
        <v>16000</v>
      </c>
      <c r="F21" s="34">
        <f t="shared" si="3"/>
        <v>32908.09899167528</v>
      </c>
      <c r="G21" s="35">
        <f t="shared" si="4"/>
        <v>13163.239596670111</v>
      </c>
    </row>
    <row r="22" spans="2:7" ht="12.75">
      <c r="B22" s="32">
        <f t="shared" si="5"/>
        <v>2005</v>
      </c>
      <c r="C22" s="33">
        <f t="shared" si="0"/>
        <v>0.783526166468459</v>
      </c>
      <c r="D22" s="34">
        <f t="shared" si="1"/>
        <v>40000</v>
      </c>
      <c r="E22" s="34">
        <f t="shared" si="2"/>
        <v>16000</v>
      </c>
      <c r="F22" s="34">
        <f t="shared" si="3"/>
        <v>31341.04665873836</v>
      </c>
      <c r="G22" s="35">
        <f t="shared" si="4"/>
        <v>12536.418663495344</v>
      </c>
    </row>
    <row r="23" spans="2:7" ht="12.75">
      <c r="B23" s="32">
        <f t="shared" si="5"/>
        <v>2006</v>
      </c>
      <c r="C23" s="33">
        <f t="shared" si="0"/>
        <v>0.7462153966366276</v>
      </c>
      <c r="D23" s="34">
        <f t="shared" si="1"/>
        <v>40000</v>
      </c>
      <c r="E23" s="34">
        <f t="shared" si="2"/>
        <v>16000</v>
      </c>
      <c r="F23" s="34">
        <f t="shared" si="3"/>
        <v>29848.615865465104</v>
      </c>
      <c r="G23" s="35">
        <f t="shared" si="4"/>
        <v>11939.446346186041</v>
      </c>
    </row>
    <row r="24" spans="2:7" ht="12.75">
      <c r="B24" s="32">
        <f t="shared" si="5"/>
        <v>2007</v>
      </c>
      <c r="C24" s="33">
        <f t="shared" si="0"/>
        <v>0.7106813301301215</v>
      </c>
      <c r="D24" s="34">
        <f t="shared" si="1"/>
        <v>40000</v>
      </c>
      <c r="E24" s="34">
        <f t="shared" si="2"/>
        <v>16000</v>
      </c>
      <c r="F24" s="34">
        <f t="shared" si="3"/>
        <v>28427.25320520486</v>
      </c>
      <c r="G24" s="35">
        <f t="shared" si="4"/>
        <v>11370.901282081944</v>
      </c>
    </row>
    <row r="25" spans="2:7" ht="12.75">
      <c r="B25" s="32">
        <f t="shared" si="5"/>
        <v>2008</v>
      </c>
      <c r="C25" s="33">
        <f t="shared" si="0"/>
        <v>0.6768393620286872</v>
      </c>
      <c r="D25" s="34">
        <f t="shared" si="1"/>
        <v>40000</v>
      </c>
      <c r="E25" s="34">
        <f t="shared" si="2"/>
        <v>16000</v>
      </c>
      <c r="F25" s="34">
        <f t="shared" si="3"/>
        <v>27073.574481147487</v>
      </c>
      <c r="G25" s="35">
        <f t="shared" si="4"/>
        <v>10829.429792458996</v>
      </c>
    </row>
    <row r="26" spans="2:7" ht="12.75">
      <c r="B26" s="32">
        <f t="shared" si="5"/>
        <v>2009</v>
      </c>
      <c r="C26" s="33">
        <f t="shared" si="0"/>
        <v>0.6446089162177973</v>
      </c>
      <c r="D26" s="34">
        <f t="shared" si="1"/>
        <v>40000</v>
      </c>
      <c r="E26" s="34">
        <f t="shared" si="2"/>
        <v>16000</v>
      </c>
      <c r="F26" s="34">
        <f t="shared" si="3"/>
        <v>25784.35664871189</v>
      </c>
      <c r="G26" s="35">
        <f t="shared" si="4"/>
        <v>10313.742659484757</v>
      </c>
    </row>
    <row r="27" spans="2:7" ht="12.75">
      <c r="B27" s="32">
        <f t="shared" si="5"/>
        <v>2010</v>
      </c>
      <c r="C27" s="33">
        <f t="shared" si="0"/>
        <v>0.6139132535407593</v>
      </c>
      <c r="D27" s="34">
        <f t="shared" si="1"/>
        <v>40000</v>
      </c>
      <c r="E27" s="34">
        <f t="shared" si="2"/>
        <v>16000</v>
      </c>
      <c r="F27" s="34">
        <f t="shared" si="3"/>
        <v>24556.530141630374</v>
      </c>
      <c r="G27" s="35">
        <f t="shared" si="4"/>
        <v>9822.61205665215</v>
      </c>
    </row>
    <row r="28" spans="2:7" ht="12.75">
      <c r="B28" s="32">
        <f t="shared" si="5"/>
        <v>2011</v>
      </c>
      <c r="C28" s="33">
        <f t="shared" si="0"/>
        <v>0.5846792890864374</v>
      </c>
      <c r="D28" s="34">
        <f t="shared" si="1"/>
        <v>40000</v>
      </c>
      <c r="E28" s="34">
        <f t="shared" si="2"/>
        <v>16000</v>
      </c>
      <c r="F28" s="34">
        <f t="shared" si="3"/>
        <v>23387.171563457498</v>
      </c>
      <c r="G28" s="35">
        <f t="shared" si="4"/>
        <v>9354.868625382998</v>
      </c>
    </row>
    <row r="29" spans="2:7" ht="12.75">
      <c r="B29" s="32">
        <f t="shared" si="5"/>
        <v>2012</v>
      </c>
      <c r="C29" s="33">
        <f t="shared" si="0"/>
        <v>0.5568374181775595</v>
      </c>
      <c r="D29" s="34">
        <f t="shared" si="1"/>
        <v>40000</v>
      </c>
      <c r="E29" s="34">
        <f t="shared" si="2"/>
        <v>16000</v>
      </c>
      <c r="F29" s="34">
        <f t="shared" si="3"/>
        <v>22273.49672710238</v>
      </c>
      <c r="G29" s="35">
        <f t="shared" si="4"/>
        <v>8909.398690840952</v>
      </c>
    </row>
    <row r="30" spans="2:7" ht="12.75">
      <c r="B30" s="32">
        <f t="shared" si="5"/>
        <v>2013</v>
      </c>
      <c r="C30" s="33">
        <f t="shared" si="0"/>
        <v>0.5303213506452946</v>
      </c>
      <c r="D30" s="34">
        <f t="shared" si="1"/>
        <v>40000</v>
      </c>
      <c r="E30" s="34">
        <f t="shared" si="2"/>
        <v>16000</v>
      </c>
      <c r="F30" s="34">
        <f t="shared" si="3"/>
        <v>21212.854025811786</v>
      </c>
      <c r="G30" s="35">
        <f t="shared" si="4"/>
        <v>8485.141610324714</v>
      </c>
    </row>
    <row r="31" spans="2:7" ht="12.75">
      <c r="B31" s="32">
        <f t="shared" si="5"/>
        <v>2014</v>
      </c>
      <c r="C31" s="33">
        <f t="shared" si="0"/>
        <v>0.5050679529955189</v>
      </c>
      <c r="D31" s="34">
        <f t="shared" si="1"/>
        <v>40000</v>
      </c>
      <c r="E31" s="34">
        <f t="shared" si="2"/>
        <v>16000</v>
      </c>
      <c r="F31" s="34">
        <f t="shared" si="3"/>
        <v>20202.718119820755</v>
      </c>
      <c r="G31" s="35">
        <f t="shared" si="4"/>
        <v>8081.087247928302</v>
      </c>
    </row>
    <row r="32" spans="2:7" ht="12.75">
      <c r="B32" s="32">
        <f t="shared" si="5"/>
        <v>2015</v>
      </c>
      <c r="C32" s="33">
        <f t="shared" si="0"/>
        <v>0.4810170980909702</v>
      </c>
      <c r="D32" s="34">
        <f t="shared" si="1"/>
        <v>40000</v>
      </c>
      <c r="E32" s="34">
        <f t="shared" si="2"/>
        <v>16000</v>
      </c>
      <c r="F32" s="34">
        <f t="shared" si="3"/>
        <v>19240.683923638808</v>
      </c>
      <c r="G32" s="35">
        <f t="shared" si="4"/>
        <v>7696.273569455523</v>
      </c>
    </row>
    <row r="33" spans="2:7" ht="12.75">
      <c r="B33" s="32">
        <f t="shared" si="5"/>
        <v>2016</v>
      </c>
      <c r="C33" s="33">
        <f t="shared" si="0"/>
        <v>0.4581115219914002</v>
      </c>
      <c r="D33" s="34">
        <f t="shared" si="1"/>
        <v>40000</v>
      </c>
      <c r="E33" s="34">
        <f t="shared" si="2"/>
        <v>16000</v>
      </c>
      <c r="F33" s="34">
        <f t="shared" si="3"/>
        <v>18324.46087965601</v>
      </c>
      <c r="G33" s="35">
        <f t="shared" si="4"/>
        <v>7329.784351862403</v>
      </c>
    </row>
    <row r="34" spans="2:7" ht="12.75">
      <c r="B34" s="32">
        <f t="shared" si="5"/>
        <v>2017</v>
      </c>
      <c r="C34" s="33">
        <f t="shared" si="0"/>
        <v>0.43629668761085727</v>
      </c>
      <c r="D34" s="34">
        <f t="shared" si="1"/>
        <v>40000</v>
      </c>
      <c r="E34" s="34">
        <f t="shared" si="2"/>
        <v>16000</v>
      </c>
      <c r="F34" s="34">
        <f t="shared" si="3"/>
        <v>17451.86750443429</v>
      </c>
      <c r="G34" s="35">
        <f t="shared" si="4"/>
        <v>6980.747001773716</v>
      </c>
    </row>
    <row r="35" spans="2:7" ht="12.75">
      <c r="B35" s="32">
        <f t="shared" si="5"/>
        <v>2018</v>
      </c>
      <c r="C35" s="33">
        <f t="shared" si="0"/>
        <v>0.41552065486748313</v>
      </c>
      <c r="D35" s="34">
        <f t="shared" si="1"/>
        <v>40000</v>
      </c>
      <c r="E35" s="34">
        <f t="shared" si="2"/>
        <v>16000</v>
      </c>
      <c r="F35" s="34">
        <f t="shared" si="3"/>
        <v>16620.826194699326</v>
      </c>
      <c r="G35" s="35">
        <f t="shared" si="4"/>
        <v>6648.33047787973</v>
      </c>
    </row>
    <row r="36" spans="2:7" ht="12.75">
      <c r="B36" s="32">
        <f t="shared" si="5"/>
        <v>2019</v>
      </c>
      <c r="C36" s="33">
        <f t="shared" si="0"/>
        <v>0.3957339570166506</v>
      </c>
      <c r="D36" s="34">
        <f t="shared" si="1"/>
        <v>40000</v>
      </c>
      <c r="E36" s="34">
        <f t="shared" si="2"/>
        <v>16000</v>
      </c>
      <c r="F36" s="34">
        <f t="shared" si="3"/>
        <v>15829.358280666023</v>
      </c>
      <c r="G36" s="35">
        <f t="shared" si="4"/>
        <v>6331.74331226641</v>
      </c>
    </row>
    <row r="37" spans="2:7" ht="12.75">
      <c r="B37" s="32">
        <f t="shared" si="5"/>
        <v>2020</v>
      </c>
      <c r="C37" s="33">
        <f t="shared" si="0"/>
        <v>0.3768894828730006</v>
      </c>
      <c r="D37" s="34">
        <f t="shared" si="1"/>
        <v>40000</v>
      </c>
      <c r="E37" s="34">
        <f t="shared" si="2"/>
        <v>16000</v>
      </c>
      <c r="F37" s="34">
        <f t="shared" si="3"/>
        <v>15075.579314920025</v>
      </c>
      <c r="G37" s="35">
        <f t="shared" si="4"/>
        <v>6030.231725968009</v>
      </c>
    </row>
    <row r="38" spans="2:7" ht="12.75">
      <c r="B38" s="32">
        <f t="shared" si="5"/>
        <v>2021</v>
      </c>
      <c r="C38" s="33">
        <f t="shared" si="0"/>
        <v>0.35894236464095297</v>
      </c>
      <c r="D38" s="34">
        <f t="shared" si="1"/>
        <v>40000</v>
      </c>
      <c r="E38" s="34">
        <f t="shared" si="2"/>
        <v>16000</v>
      </c>
      <c r="F38" s="34">
        <f t="shared" si="3"/>
        <v>14357.694585638119</v>
      </c>
      <c r="G38" s="35">
        <f t="shared" si="4"/>
        <v>5743.077834255248</v>
      </c>
    </row>
    <row r="39" spans="2:7" ht="12.75">
      <c r="B39" s="32">
        <f t="shared" si="5"/>
        <v>2022</v>
      </c>
      <c r="C39" s="33">
        <f t="shared" si="0"/>
        <v>0.3418498710866219</v>
      </c>
      <c r="D39" s="34">
        <f t="shared" si="1"/>
        <v>40000</v>
      </c>
      <c r="E39" s="34">
        <f t="shared" si="2"/>
        <v>16000</v>
      </c>
      <c r="F39" s="34">
        <f t="shared" si="3"/>
        <v>13673.994843464876</v>
      </c>
      <c r="G39" s="35">
        <f t="shared" si="4"/>
        <v>5469.597937385951</v>
      </c>
    </row>
    <row r="40" spans="2:7" ht="12.75">
      <c r="B40" s="32">
        <f t="shared" si="5"/>
        <v>2023</v>
      </c>
      <c r="C40" s="33">
        <f t="shared" si="0"/>
        <v>0.3255713057967827</v>
      </c>
      <c r="D40" s="34">
        <f t="shared" si="1"/>
        <v>40000</v>
      </c>
      <c r="E40" s="34">
        <f t="shared" si="2"/>
        <v>16000</v>
      </c>
      <c r="F40" s="34">
        <f t="shared" si="3"/>
        <v>13022.852231871308</v>
      </c>
      <c r="G40" s="35">
        <f t="shared" si="4"/>
        <v>5209.140892748523</v>
      </c>
    </row>
    <row r="41" spans="2:7" ht="12.75">
      <c r="B41" s="32">
        <f t="shared" si="5"/>
        <v>2024</v>
      </c>
      <c r="C41" s="33">
        <f t="shared" si="0"/>
        <v>0.31006791028265024</v>
      </c>
      <c r="D41" s="34">
        <f t="shared" si="1"/>
        <v>40000</v>
      </c>
      <c r="E41" s="34">
        <f t="shared" si="2"/>
        <v>16000</v>
      </c>
      <c r="F41" s="34">
        <f t="shared" si="3"/>
        <v>12402.71641130601</v>
      </c>
      <c r="G41" s="35">
        <f t="shared" si="4"/>
        <v>4961.086564522404</v>
      </c>
    </row>
    <row r="42" spans="2:7" ht="13.5" thickBot="1">
      <c r="B42" s="36">
        <f t="shared" si="5"/>
        <v>2025</v>
      </c>
      <c r="C42" s="37">
        <f t="shared" si="0"/>
        <v>0.2953027716977621</v>
      </c>
      <c r="D42" s="38">
        <f>Salary+Retirement</f>
        <v>440000</v>
      </c>
      <c r="E42" s="38">
        <f t="shared" si="2"/>
        <v>16000</v>
      </c>
      <c r="F42" s="38">
        <f t="shared" si="3"/>
        <v>129933.21954701532</v>
      </c>
      <c r="G42" s="39">
        <f t="shared" si="4"/>
        <v>4724.844347164193</v>
      </c>
    </row>
    <row r="43" spans="3:7" ht="12.75">
      <c r="C43" s="40"/>
      <c r="F43" s="41"/>
      <c r="G43" s="41"/>
    </row>
    <row r="44" spans="3:7" ht="12.75">
      <c r="C44" s="40"/>
      <c r="F44" s="41"/>
      <c r="G44" s="41"/>
    </row>
    <row r="45" spans="3:7" ht="12.75">
      <c r="C45" s="40"/>
      <c r="F45" s="41"/>
      <c r="G45" s="41"/>
    </row>
    <row r="46" spans="3:7" ht="12.75">
      <c r="C46" s="40"/>
      <c r="F46" s="41"/>
      <c r="G46" s="41"/>
    </row>
    <row r="47" spans="3:7" ht="12.75">
      <c r="C47" s="40"/>
      <c r="F47" s="41"/>
      <c r="G47" s="41"/>
    </row>
  </sheetData>
  <printOptions headings="1" horizontalCentered="1" verticalCentered="1"/>
  <pageMargins left="1.1811023622047245" right="0.7086614173228347" top="0.984251968503937" bottom="0.984251968503937" header="0.5118110236220472" footer="0.5118110236220472"/>
  <pageSetup fitToHeight="1" fitToWidth="1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2001-04-25T02:08:13Z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