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720" windowHeight="6540" activeTab="0"/>
  </bookViews>
  <sheets>
    <sheet name="Template" sheetId="1" r:id="rId1"/>
    <sheet name="Complete" sheetId="2" r:id="rId2"/>
  </sheets>
  <definedNames/>
  <calcPr fullCalcOnLoad="1"/>
</workbook>
</file>

<file path=xl/sharedStrings.xml><?xml version="1.0" encoding="utf-8"?>
<sst xmlns="http://schemas.openxmlformats.org/spreadsheetml/2006/main" count="100" uniqueCount="50">
  <si>
    <t>Adelaide</t>
  </si>
  <si>
    <t>Brisbane</t>
  </si>
  <si>
    <t>Canberra</t>
  </si>
  <si>
    <t>Melb</t>
  </si>
  <si>
    <t>Perth</t>
  </si>
  <si>
    <t>Sydney</t>
  </si>
  <si>
    <t>Demography and Coverage</t>
  </si>
  <si>
    <t>Population of City '000</t>
  </si>
  <si>
    <t>Popn of Bus Catchment Area '000</t>
  </si>
  <si>
    <t>Percentage of Population Covered</t>
  </si>
  <si>
    <t>Financial Data</t>
  </si>
  <si>
    <t>Revenue $'000 (Recurrent)</t>
  </si>
  <si>
    <t>Fares</t>
  </si>
  <si>
    <t>Other</t>
  </si>
  <si>
    <t>Total Revenue</t>
  </si>
  <si>
    <t>Expenses $'000 (Recurrent)</t>
  </si>
  <si>
    <t>Admin Expenses</t>
  </si>
  <si>
    <t>Operations Expenses</t>
  </si>
  <si>
    <t>Engineering Expenses</t>
  </si>
  <si>
    <t>Other Recurrent Expenses</t>
  </si>
  <si>
    <t>Total Recurrent Expenses</t>
  </si>
  <si>
    <t>Operating Deficit</t>
  </si>
  <si>
    <t>Government Subsidy</t>
  </si>
  <si>
    <t>Operating Deficit as % of Revenue</t>
  </si>
  <si>
    <t>Assets ($'000)</t>
  </si>
  <si>
    <t>Operating Deficit/Assets</t>
  </si>
  <si>
    <t>Operating Data</t>
  </si>
  <si>
    <t>No Vehicles</t>
  </si>
  <si>
    <t>Vehicle Km ('000)</t>
  </si>
  <si>
    <t>Passenger Boardings ('000)</t>
  </si>
  <si>
    <t>Accidents</t>
  </si>
  <si>
    <t>Staff</t>
  </si>
  <si>
    <t>Sick Leave Days</t>
  </si>
  <si>
    <t>Derived Performance Indicators</t>
  </si>
  <si>
    <t>Km Per Vehicle</t>
  </si>
  <si>
    <t>Accidents Per Vehicle</t>
  </si>
  <si>
    <t>Boardings Per Person in City</t>
  </si>
  <si>
    <t>Boardings Per Person in Catchment</t>
  </si>
  <si>
    <t>Boardings Per Vehicle Km</t>
  </si>
  <si>
    <t>Boardings Per Employee</t>
  </si>
  <si>
    <t>Revenue Per Passenger</t>
  </si>
  <si>
    <t>Expenses Per Passenger</t>
  </si>
  <si>
    <t>Expenses Per Vehicle ($'000)</t>
  </si>
  <si>
    <t>Expenses Per Employee ($'000)</t>
  </si>
  <si>
    <t>Deficit Per Passenger</t>
  </si>
  <si>
    <t>Deficit Per Person in City</t>
  </si>
  <si>
    <t>Admin/Total Expenses</t>
  </si>
  <si>
    <t>Sick Days/Staff</t>
  </si>
  <si>
    <t>Source:  Australian City Transit Association   City Transit Year Book  1994</t>
  </si>
  <si>
    <t>12.2 Australian bus performance data, 1993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</si>
</sst>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.000_);\(&quot;$&quot;#,##0.000\)"/>
    <numFmt numFmtId="166" formatCode="&quot;$&quot;#,##0.0_);\(&quot;$&quot;#,##0.0\)"/>
    <numFmt numFmtId="167" formatCode="d/m/yy"/>
    <numFmt numFmtId="168" formatCode="d/m/yy\ h:mm"/>
    <numFmt numFmtId="169" formatCode="0.000\l"/>
    <numFmt numFmtId="170" formatCode="0.000"/>
    <numFmt numFmtId="171" formatCode="\ ##0_);[Red]\(&quot;$&quot;#,##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8"/>
      <name val="Arial"/>
      <family val="0"/>
    </font>
    <font>
      <b/>
      <sz val="10"/>
      <color indexed="20"/>
      <name val="Arial"/>
      <family val="0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23"/>
      <name val="Arial"/>
      <family val="0"/>
    </font>
    <font>
      <sz val="10"/>
      <color indexed="20"/>
      <name val="Arial"/>
      <family val="0"/>
    </font>
    <font>
      <sz val="9"/>
      <color indexed="12"/>
      <name val="Arial"/>
      <family val="0"/>
    </font>
    <font>
      <sz val="10"/>
      <name val="MS Sans Serif"/>
      <family val="0"/>
    </font>
    <font>
      <sz val="10"/>
      <name val="Helv"/>
      <family val="0"/>
    </font>
    <font>
      <sz val="10"/>
      <color indexed="13"/>
      <name val="Arial"/>
      <family val="2"/>
    </font>
    <font>
      <b/>
      <sz val="12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 horizontal="left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0" fillId="0" borderId="2" xfId="0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 quotePrefix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14" fillId="2" borderId="0" xfId="0" applyFont="1" applyFill="1" applyAlignment="1">
      <alignment/>
    </xf>
    <xf numFmtId="0" fontId="14" fillId="2" borderId="0" xfId="0" applyFont="1" applyFill="1" applyAlignment="1" quotePrefix="1">
      <alignment horizontal="left"/>
    </xf>
    <xf numFmtId="0" fontId="0" fillId="2" borderId="0" xfId="0" applyFill="1" applyAlignment="1">
      <alignment/>
    </xf>
    <xf numFmtId="9" fontId="0" fillId="3" borderId="0" xfId="0" applyNumberFormat="1" applyFill="1" applyAlignment="1">
      <alignment/>
    </xf>
    <xf numFmtId="3" fontId="0" fillId="3" borderId="2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9" fontId="0" fillId="3" borderId="0" xfId="0" applyNumberFormat="1" applyFill="1" applyBorder="1" applyAlignment="1">
      <alignment/>
    </xf>
    <xf numFmtId="3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7" fontId="0" fillId="3" borderId="0" xfId="0" applyNumberFormat="1" applyFill="1" applyAlignment="1">
      <alignment/>
    </xf>
    <xf numFmtId="6" fontId="0" fillId="3" borderId="0" xfId="0" applyNumberFormat="1" applyFill="1" applyAlignment="1">
      <alignment/>
    </xf>
    <xf numFmtId="0" fontId="14" fillId="4" borderId="0" xfId="0" applyFont="1" applyFill="1" applyAlignment="1">
      <alignment/>
    </xf>
    <xf numFmtId="0" fontId="14" fillId="4" borderId="0" xfId="0" applyFont="1" applyFill="1" applyAlignment="1" quotePrefix="1">
      <alignment horizontal="left"/>
    </xf>
    <xf numFmtId="0" fontId="13" fillId="4" borderId="0" xfId="0" applyFont="1" applyFill="1" applyAlignment="1">
      <alignment/>
    </xf>
  </cellXfs>
  <cellStyles count="18">
    <cellStyle name="Normal" xfId="0"/>
    <cellStyle name="Comma" xfId="15"/>
    <cellStyle name="Comma [0]" xfId="16"/>
    <cellStyle name="Comma_CH11EX01" xfId="17"/>
    <cellStyle name="Comma_CH11EX02" xfId="18"/>
    <cellStyle name="Comma_CH11EX03" xfId="19"/>
    <cellStyle name="Comma_CH11EX05" xfId="20"/>
    <cellStyle name="Currency" xfId="21"/>
    <cellStyle name="Currency [0]" xfId="22"/>
    <cellStyle name="Currency_CH11EX01" xfId="23"/>
    <cellStyle name="Currency_CH11EX02" xfId="24"/>
    <cellStyle name="Currency_CH11EX03" xfId="25"/>
    <cellStyle name="Currency_CH11EX05" xfId="26"/>
    <cellStyle name="Normal_CH11EX01" xfId="27"/>
    <cellStyle name="Normal_CH11EX02" xfId="28"/>
    <cellStyle name="Normal_CH11EX03" xfId="29"/>
    <cellStyle name="Normal_CH11EX05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9.57421875" style="0" customWidth="1"/>
    <col min="2" max="7" width="9.57421875" style="0" customWidth="1"/>
  </cols>
  <sheetData>
    <row r="1" spans="1:4" ht="15.75">
      <c r="A1" s="31" t="s">
        <v>49</v>
      </c>
      <c r="B1" s="32"/>
      <c r="C1" s="31"/>
      <c r="D1" s="33"/>
    </row>
    <row r="3" spans="2:7" ht="13.5" thickBo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ht="12.75">
      <c r="A4" s="2" t="s">
        <v>6</v>
      </c>
    </row>
    <row r="5" spans="1:7" ht="12.75">
      <c r="A5" s="3" t="s">
        <v>7</v>
      </c>
      <c r="B5" s="4">
        <v>1060</v>
      </c>
      <c r="C5" s="4">
        <v>750</v>
      </c>
      <c r="D5" s="4">
        <v>298</v>
      </c>
      <c r="E5" s="4">
        <v>3040</v>
      </c>
      <c r="F5" s="4">
        <v>1209</v>
      </c>
      <c r="G5" s="4">
        <v>4142</v>
      </c>
    </row>
    <row r="6" spans="1:7" ht="12.75">
      <c r="A6" s="3" t="s">
        <v>8</v>
      </c>
      <c r="B6" s="4">
        <v>1007</v>
      </c>
      <c r="C6" s="4">
        <v>575</v>
      </c>
      <c r="D6" s="4">
        <v>298</v>
      </c>
      <c r="E6" s="4">
        <v>968</v>
      </c>
      <c r="F6" s="4">
        <v>1209</v>
      </c>
      <c r="G6" s="4">
        <v>1720</v>
      </c>
    </row>
    <row r="7" spans="1:7" ht="12.75">
      <c r="A7" t="s">
        <v>9</v>
      </c>
      <c r="B7" s="22"/>
      <c r="C7" s="22"/>
      <c r="D7" s="22"/>
      <c r="E7" s="22"/>
      <c r="F7" s="22"/>
      <c r="G7" s="22"/>
    </row>
    <row r="8" spans="2:7" ht="12.75">
      <c r="B8" s="5"/>
      <c r="C8" s="5"/>
      <c r="D8" s="5"/>
      <c r="E8" s="5"/>
      <c r="F8" s="5"/>
      <c r="G8" s="5"/>
    </row>
    <row r="9" spans="1:7" ht="12.75">
      <c r="A9" s="6" t="s">
        <v>10</v>
      </c>
      <c r="B9" s="4"/>
      <c r="C9" s="4"/>
      <c r="D9" s="4"/>
      <c r="E9" s="4"/>
      <c r="F9" s="4"/>
      <c r="G9" s="4"/>
    </row>
    <row r="10" spans="1:7" ht="12.75">
      <c r="A10" s="18" t="s">
        <v>11</v>
      </c>
      <c r="B10" s="4"/>
      <c r="C10" s="4"/>
      <c r="D10" s="4"/>
      <c r="E10" s="4"/>
      <c r="F10" s="4"/>
      <c r="G10" s="4"/>
    </row>
    <row r="11" spans="1:7" ht="12.75">
      <c r="A11" t="s">
        <v>12</v>
      </c>
      <c r="B11" s="4">
        <f>12085+23459</f>
        <v>35544</v>
      </c>
      <c r="C11" s="4">
        <f>26944+14500</f>
        <v>41444</v>
      </c>
      <c r="D11" s="4">
        <f>2712+11926</f>
        <v>14638</v>
      </c>
      <c r="E11" s="4">
        <f>13673</f>
        <v>13673</v>
      </c>
      <c r="F11" s="4">
        <f>17610+9519</f>
        <v>27129</v>
      </c>
      <c r="G11" s="4">
        <f>57562+58184</f>
        <v>115746</v>
      </c>
    </row>
    <row r="12" spans="1:7" ht="13.5" thickBot="1">
      <c r="A12" t="s">
        <v>13</v>
      </c>
      <c r="B12" s="4">
        <f>70+937</f>
        <v>1007</v>
      </c>
      <c r="C12" s="4">
        <f>387+2057+1808</f>
        <v>4252</v>
      </c>
      <c r="D12" s="4">
        <f>548+476+1362</f>
        <v>2386</v>
      </c>
      <c r="E12" s="4">
        <f>1243+2201</f>
        <v>3444</v>
      </c>
      <c r="F12" s="4">
        <v>4757</v>
      </c>
      <c r="G12" s="4">
        <v>19225</v>
      </c>
    </row>
    <row r="13" spans="1:7" ht="12.75">
      <c r="A13" s="8" t="s">
        <v>14</v>
      </c>
      <c r="B13" s="23"/>
      <c r="C13" s="23"/>
      <c r="D13" s="23"/>
      <c r="E13" s="23"/>
      <c r="F13" s="23"/>
      <c r="G13" s="23"/>
    </row>
    <row r="14" spans="2:7" ht="12.75">
      <c r="B14" s="4"/>
      <c r="C14" s="4"/>
      <c r="D14" s="4"/>
      <c r="E14" s="4"/>
      <c r="F14" s="4"/>
      <c r="G14" s="4"/>
    </row>
    <row r="15" spans="1:7" ht="12.75">
      <c r="A15" s="9" t="s">
        <v>15</v>
      </c>
      <c r="B15" s="4"/>
      <c r="C15" s="4"/>
      <c r="D15" s="4"/>
      <c r="E15" s="4"/>
      <c r="F15" s="4"/>
      <c r="G15" s="4"/>
    </row>
    <row r="16" spans="1:7" ht="12.75">
      <c r="A16" t="s">
        <v>16</v>
      </c>
      <c r="B16" s="4">
        <v>22980</v>
      </c>
      <c r="C16" s="4">
        <v>12801</v>
      </c>
      <c r="D16" s="4">
        <v>3157</v>
      </c>
      <c r="E16" s="4">
        <v>5940</v>
      </c>
      <c r="F16" s="4">
        <v>18429</v>
      </c>
      <c r="G16" s="4">
        <v>42647</v>
      </c>
    </row>
    <row r="17" spans="1:7" ht="12.75">
      <c r="A17" t="s">
        <v>17</v>
      </c>
      <c r="B17" s="4">
        <v>67498</v>
      </c>
      <c r="C17" s="4">
        <v>52711</v>
      </c>
      <c r="D17" s="4">
        <v>38311</v>
      </c>
      <c r="E17" s="4">
        <v>34330</v>
      </c>
      <c r="F17" s="4">
        <v>78327</v>
      </c>
      <c r="G17" s="4">
        <v>175606</v>
      </c>
    </row>
    <row r="18" spans="1:7" ht="12.75">
      <c r="A18" t="s">
        <v>18</v>
      </c>
      <c r="B18" s="4">
        <v>19780</v>
      </c>
      <c r="C18" s="4">
        <v>16157</v>
      </c>
      <c r="D18" s="4">
        <v>11742</v>
      </c>
      <c r="E18" s="4">
        <v>10900</v>
      </c>
      <c r="F18" s="4">
        <v>14340</v>
      </c>
      <c r="G18" s="4">
        <v>32214</v>
      </c>
    </row>
    <row r="19" spans="1:7" ht="13.5" thickBot="1">
      <c r="A19" t="s">
        <v>19</v>
      </c>
      <c r="B19" s="4">
        <v>35944</v>
      </c>
      <c r="C19" s="4">
        <v>17527</v>
      </c>
      <c r="D19" s="4">
        <v>22285</v>
      </c>
      <c r="E19" s="4">
        <v>16830</v>
      </c>
      <c r="F19" s="4">
        <v>30368</v>
      </c>
      <c r="G19" s="4">
        <v>33794</v>
      </c>
    </row>
    <row r="20" spans="1:7" ht="12.75">
      <c r="A20" s="8" t="s">
        <v>20</v>
      </c>
      <c r="B20" s="23"/>
      <c r="C20" s="23"/>
      <c r="D20" s="23"/>
      <c r="E20" s="23"/>
      <c r="F20" s="23"/>
      <c r="G20" s="23"/>
    </row>
    <row r="21" spans="1:7" ht="12.75">
      <c r="A21" s="10"/>
      <c r="B21" s="11"/>
      <c r="C21" s="11"/>
      <c r="D21" s="11"/>
      <c r="E21" s="11"/>
      <c r="F21" s="11"/>
      <c r="G21" s="11"/>
    </row>
    <row r="22" spans="1:7" ht="12.75">
      <c r="A22" s="10" t="s">
        <v>21</v>
      </c>
      <c r="B22" s="24"/>
      <c r="C22" s="24"/>
      <c r="D22" s="24"/>
      <c r="E22" s="24"/>
      <c r="F22" s="24"/>
      <c r="G22" s="24"/>
    </row>
    <row r="23" spans="1:7" ht="12.75">
      <c r="A23" t="s">
        <v>22</v>
      </c>
      <c r="B23" s="12">
        <v>110318</v>
      </c>
      <c r="C23" s="4">
        <v>53861</v>
      </c>
      <c r="D23" s="4">
        <v>58471</v>
      </c>
      <c r="E23" s="4">
        <v>49017</v>
      </c>
      <c r="F23" s="4">
        <v>108644</v>
      </c>
      <c r="G23" s="4">
        <v>140577</v>
      </c>
    </row>
    <row r="24" spans="1:7" ht="12.75">
      <c r="A24" s="10" t="s">
        <v>23</v>
      </c>
      <c r="B24" s="25"/>
      <c r="C24" s="25"/>
      <c r="D24" s="25"/>
      <c r="E24" s="25"/>
      <c r="F24" s="25"/>
      <c r="G24" s="25"/>
    </row>
    <row r="25" spans="2:7" ht="12.75">
      <c r="B25" s="4"/>
      <c r="C25" s="4"/>
      <c r="D25" s="4"/>
      <c r="E25" s="4"/>
      <c r="F25" s="4"/>
      <c r="G25" s="4"/>
    </row>
    <row r="26" spans="1:7" ht="12.75">
      <c r="A26" s="18" t="s">
        <v>24</v>
      </c>
      <c r="B26" s="4">
        <v>242940</v>
      </c>
      <c r="C26" s="4">
        <v>186384</v>
      </c>
      <c r="D26" s="4">
        <v>96376</v>
      </c>
      <c r="E26" s="4">
        <v>37397</v>
      </c>
      <c r="F26" s="4"/>
      <c r="G26" s="4">
        <v>301870</v>
      </c>
    </row>
    <row r="27" spans="1:7" ht="12.75">
      <c r="A27" s="13" t="s">
        <v>25</v>
      </c>
      <c r="B27" s="22"/>
      <c r="C27" s="22"/>
      <c r="D27" s="22"/>
      <c r="E27" s="22"/>
      <c r="G27" s="22"/>
    </row>
    <row r="28" spans="1:7" ht="12.75">
      <c r="A28" s="18"/>
      <c r="B28" s="4"/>
      <c r="C28" s="4"/>
      <c r="D28" s="4"/>
      <c r="E28" s="4"/>
      <c r="F28" s="4"/>
      <c r="G28" s="4"/>
    </row>
    <row r="29" spans="1:7" ht="12.75">
      <c r="A29" s="14" t="s">
        <v>26</v>
      </c>
      <c r="B29" s="4"/>
      <c r="C29" s="4"/>
      <c r="D29" s="4"/>
      <c r="E29" s="4"/>
      <c r="F29" s="4"/>
      <c r="G29" s="4"/>
    </row>
    <row r="30" spans="1:7" ht="12.75">
      <c r="A30" t="s">
        <v>27</v>
      </c>
      <c r="B30" s="4">
        <v>761</v>
      </c>
      <c r="C30" s="4">
        <v>570</v>
      </c>
      <c r="D30" s="4">
        <v>425</v>
      </c>
      <c r="E30" s="4">
        <v>344</v>
      </c>
      <c r="F30" s="4">
        <v>931</v>
      </c>
      <c r="G30" s="4">
        <v>1422</v>
      </c>
    </row>
    <row r="31" spans="1:7" ht="12.75">
      <c r="A31" s="3" t="s">
        <v>28</v>
      </c>
      <c r="B31" s="4">
        <v>38189</v>
      </c>
      <c r="C31" s="4">
        <v>30408</v>
      </c>
      <c r="D31" s="4">
        <v>20180</v>
      </c>
      <c r="E31" s="4">
        <v>16660</v>
      </c>
      <c r="F31" s="4">
        <v>49433</v>
      </c>
      <c r="G31" s="4">
        <v>67921</v>
      </c>
    </row>
    <row r="32" spans="1:7" ht="12.75">
      <c r="A32" s="3" t="s">
        <v>29</v>
      </c>
      <c r="B32" s="4">
        <v>54440</v>
      </c>
      <c r="C32" s="4">
        <v>43253</v>
      </c>
      <c r="D32" s="4">
        <v>23760</v>
      </c>
      <c r="E32" s="4">
        <v>22100</v>
      </c>
      <c r="F32" s="4">
        <v>48684</v>
      </c>
      <c r="G32" s="4">
        <v>189091</v>
      </c>
    </row>
    <row r="33" spans="1:9" ht="12.75">
      <c r="A33" t="s">
        <v>30</v>
      </c>
      <c r="B33" s="4">
        <v>968</v>
      </c>
      <c r="C33" s="4">
        <v>2894</v>
      </c>
      <c r="D33" s="4">
        <v>285</v>
      </c>
      <c r="E33" s="4">
        <v>652</v>
      </c>
      <c r="F33" s="4"/>
      <c r="G33" s="4">
        <v>3623</v>
      </c>
      <c r="I33" s="15"/>
    </row>
    <row r="34" spans="1:7" ht="12.75">
      <c r="A34" t="s">
        <v>31</v>
      </c>
      <c r="B34" s="4">
        <v>2226</v>
      </c>
      <c r="C34" s="4">
        <v>1620</v>
      </c>
      <c r="D34" s="4">
        <v>1003</v>
      </c>
      <c r="E34" s="4">
        <v>1040</v>
      </c>
      <c r="F34" s="4">
        <v>2190</v>
      </c>
      <c r="G34" s="4">
        <v>3520</v>
      </c>
    </row>
    <row r="35" spans="1:7" ht="12.75">
      <c r="A35" s="3" t="s">
        <v>32</v>
      </c>
      <c r="B35" s="4">
        <v>17568</v>
      </c>
      <c r="C35" s="4">
        <v>17000</v>
      </c>
      <c r="D35" s="4"/>
      <c r="E35" s="4"/>
      <c r="F35" s="4"/>
      <c r="G35" s="4">
        <v>25000</v>
      </c>
    </row>
    <row r="36" spans="1:7" ht="12.75">
      <c r="A36" s="3"/>
      <c r="B36" s="4"/>
      <c r="C36" s="4"/>
      <c r="D36" s="4"/>
      <c r="E36" s="4"/>
      <c r="F36" s="4"/>
      <c r="G36" s="4"/>
    </row>
    <row r="37" ht="12.75">
      <c r="A37" s="6" t="s">
        <v>33</v>
      </c>
    </row>
    <row r="38" spans="1:7" ht="12.75">
      <c r="A38" t="s">
        <v>34</v>
      </c>
      <c r="B38" s="26"/>
      <c r="C38" s="26"/>
      <c r="D38" s="26"/>
      <c r="E38" s="26"/>
      <c r="F38" s="26"/>
      <c r="G38" s="26"/>
    </row>
    <row r="39" spans="1:7" ht="12.75">
      <c r="A39" t="s">
        <v>35</v>
      </c>
      <c r="B39" s="27"/>
      <c r="C39" s="27"/>
      <c r="D39" s="27"/>
      <c r="E39" s="27"/>
      <c r="G39" s="27"/>
    </row>
    <row r="40" spans="1:7" ht="12.75">
      <c r="A40" s="3" t="s">
        <v>36</v>
      </c>
      <c r="B40" s="26"/>
      <c r="C40" s="26"/>
      <c r="D40" s="26"/>
      <c r="E40" s="26"/>
      <c r="F40" s="26"/>
      <c r="G40" s="26"/>
    </row>
    <row r="41" spans="1:7" ht="12.75">
      <c r="A41" s="3" t="s">
        <v>37</v>
      </c>
      <c r="B41" s="26"/>
      <c r="C41" s="26"/>
      <c r="D41" s="26"/>
      <c r="E41" s="26"/>
      <c r="F41" s="26"/>
      <c r="G41" s="26"/>
    </row>
    <row r="42" spans="1:7" ht="12.75">
      <c r="A42" s="16" t="s">
        <v>38</v>
      </c>
      <c r="B42" s="28"/>
      <c r="C42" s="28"/>
      <c r="D42" s="28"/>
      <c r="E42" s="28"/>
      <c r="F42" s="28"/>
      <c r="G42" s="28"/>
    </row>
    <row r="43" spans="1:7" ht="12.75">
      <c r="A43" s="16" t="s">
        <v>39</v>
      </c>
      <c r="B43" s="26"/>
      <c r="C43" s="26"/>
      <c r="D43" s="26"/>
      <c r="E43" s="26"/>
      <c r="F43" s="26"/>
      <c r="G43" s="26"/>
    </row>
    <row r="44" spans="1:7" ht="12.75">
      <c r="A44" t="s">
        <v>40</v>
      </c>
      <c r="B44" s="29"/>
      <c r="C44" s="29"/>
      <c r="D44" s="29"/>
      <c r="E44" s="29"/>
      <c r="F44" s="29"/>
      <c r="G44" s="29"/>
    </row>
    <row r="45" spans="1:7" ht="12.75">
      <c r="A45" t="s">
        <v>41</v>
      </c>
      <c r="B45" s="29"/>
      <c r="C45" s="29"/>
      <c r="D45" s="29"/>
      <c r="E45" s="29"/>
      <c r="F45" s="29"/>
      <c r="G45" s="29"/>
    </row>
    <row r="46" spans="1:7" ht="12.75">
      <c r="A46" s="3" t="s">
        <v>42</v>
      </c>
      <c r="B46" s="26"/>
      <c r="C46" s="26"/>
      <c r="D46" s="26"/>
      <c r="E46" s="26"/>
      <c r="F46" s="26"/>
      <c r="G46" s="26"/>
    </row>
    <row r="47" spans="1:7" ht="12.75">
      <c r="A47" s="3" t="s">
        <v>43</v>
      </c>
      <c r="B47" s="26"/>
      <c r="C47" s="26"/>
      <c r="D47" s="26"/>
      <c r="E47" s="26"/>
      <c r="F47" s="26"/>
      <c r="G47" s="26"/>
    </row>
    <row r="48" spans="1:7" ht="12.75">
      <c r="A48" t="s">
        <v>44</v>
      </c>
      <c r="B48" s="29"/>
      <c r="C48" s="29"/>
      <c r="D48" s="29"/>
      <c r="E48" s="29"/>
      <c r="F48" s="29"/>
      <c r="G48" s="29"/>
    </row>
    <row r="49" spans="1:7" ht="12.75">
      <c r="A49" t="s">
        <v>45</v>
      </c>
      <c r="B49" s="30"/>
      <c r="C49" s="30"/>
      <c r="D49" s="30"/>
      <c r="E49" s="30"/>
      <c r="F49" s="30"/>
      <c r="G49" s="30"/>
    </row>
    <row r="50" spans="1:7" ht="12.75">
      <c r="A50" s="3" t="s">
        <v>46</v>
      </c>
      <c r="B50" s="22"/>
      <c r="C50" s="22"/>
      <c r="D50" s="22"/>
      <c r="E50" s="22"/>
      <c r="F50" s="22"/>
      <c r="G50" s="22"/>
    </row>
    <row r="51" spans="1:7" ht="12.75">
      <c r="A51" t="s">
        <v>47</v>
      </c>
      <c r="B51" s="26"/>
      <c r="C51" s="26"/>
      <c r="G51" s="26"/>
    </row>
    <row r="53" ht="12.75">
      <c r="A53" s="17" t="s">
        <v>48</v>
      </c>
    </row>
  </sheetData>
  <printOptions headings="1" horizontalCentered="1" verticalCentered="1"/>
  <pageMargins left="0.7086614173228347" right="1.1811023622047245" top="0.984251968503937" bottom="0.984251968503937" header="0.5" footer="0.5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9.57421875" style="0" customWidth="1"/>
    <col min="2" max="7" width="9.57421875" style="0" customWidth="1"/>
  </cols>
  <sheetData>
    <row r="1" spans="1:4" ht="15.75">
      <c r="A1" s="19" t="s">
        <v>49</v>
      </c>
      <c r="B1" s="20"/>
      <c r="C1" s="19"/>
      <c r="D1" s="21"/>
    </row>
    <row r="3" spans="2:7" ht="13.5" thickBo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ht="12.75">
      <c r="A4" s="2" t="s">
        <v>6</v>
      </c>
    </row>
    <row r="5" spans="1:7" ht="12.75">
      <c r="A5" s="3" t="s">
        <v>7</v>
      </c>
      <c r="B5" s="4">
        <v>1060</v>
      </c>
      <c r="C5" s="4">
        <v>750</v>
      </c>
      <c r="D5" s="4">
        <v>298</v>
      </c>
      <c r="E5" s="4">
        <v>3040</v>
      </c>
      <c r="F5" s="4">
        <v>1209</v>
      </c>
      <c r="G5" s="4">
        <v>4142</v>
      </c>
    </row>
    <row r="6" spans="1:7" ht="12.75">
      <c r="A6" s="3" t="s">
        <v>8</v>
      </c>
      <c r="B6" s="4">
        <v>1007</v>
      </c>
      <c r="C6" s="4">
        <v>575</v>
      </c>
      <c r="D6" s="4">
        <v>298</v>
      </c>
      <c r="E6" s="4">
        <v>968</v>
      </c>
      <c r="F6" s="4">
        <v>1209</v>
      </c>
      <c r="G6" s="4">
        <v>1720</v>
      </c>
    </row>
    <row r="7" spans="1:7" ht="12.75">
      <c r="A7" t="s">
        <v>9</v>
      </c>
      <c r="B7" s="22">
        <f aca="true" t="shared" si="0" ref="B7:G7">B6/B5</f>
        <v>0.95</v>
      </c>
      <c r="C7" s="22">
        <f t="shared" si="0"/>
        <v>0.7666666666666667</v>
      </c>
      <c r="D7" s="22">
        <f t="shared" si="0"/>
        <v>1</v>
      </c>
      <c r="E7" s="22">
        <f t="shared" si="0"/>
        <v>0.31842105263157894</v>
      </c>
      <c r="F7" s="22">
        <f t="shared" si="0"/>
        <v>1</v>
      </c>
      <c r="G7" s="22">
        <f t="shared" si="0"/>
        <v>0.4152583293095123</v>
      </c>
    </row>
    <row r="8" spans="2:7" ht="12.75">
      <c r="B8" s="5"/>
      <c r="C8" s="5"/>
      <c r="D8" s="5"/>
      <c r="E8" s="5"/>
      <c r="F8" s="5"/>
      <c r="G8" s="5"/>
    </row>
    <row r="9" spans="1:7" ht="12.75">
      <c r="A9" s="6" t="s">
        <v>10</v>
      </c>
      <c r="B9" s="4"/>
      <c r="C9" s="4"/>
      <c r="D9" s="4"/>
      <c r="E9" s="4"/>
      <c r="F9" s="4"/>
      <c r="G9" s="4"/>
    </row>
    <row r="10" spans="1:7" ht="12.75">
      <c r="A10" s="7" t="s">
        <v>11</v>
      </c>
      <c r="B10" s="4"/>
      <c r="C10" s="4"/>
      <c r="D10" s="4"/>
      <c r="E10" s="4"/>
      <c r="F10" s="4"/>
      <c r="G10" s="4"/>
    </row>
    <row r="11" spans="1:7" ht="12.75">
      <c r="A11" t="s">
        <v>12</v>
      </c>
      <c r="B11" s="4">
        <f>12085+23459</f>
        <v>35544</v>
      </c>
      <c r="C11" s="4">
        <f>26944+14500</f>
        <v>41444</v>
      </c>
      <c r="D11" s="4">
        <f>2712+11926</f>
        <v>14638</v>
      </c>
      <c r="E11" s="4">
        <f>13673</f>
        <v>13673</v>
      </c>
      <c r="F11" s="4">
        <f>17610+9519</f>
        <v>27129</v>
      </c>
      <c r="G11" s="4">
        <f>57562+58184</f>
        <v>115746</v>
      </c>
    </row>
    <row r="12" spans="1:7" ht="13.5" thickBot="1">
      <c r="A12" t="s">
        <v>13</v>
      </c>
      <c r="B12" s="4">
        <f>70+937</f>
        <v>1007</v>
      </c>
      <c r="C12" s="4">
        <f>387+2057+1808</f>
        <v>4252</v>
      </c>
      <c r="D12" s="4">
        <f>548+476+1362</f>
        <v>2386</v>
      </c>
      <c r="E12" s="4">
        <f>1243+2201</f>
        <v>3444</v>
      </c>
      <c r="F12" s="4">
        <v>4757</v>
      </c>
      <c r="G12" s="4">
        <v>19225</v>
      </c>
    </row>
    <row r="13" spans="1:7" ht="12.75">
      <c r="A13" s="8" t="s">
        <v>14</v>
      </c>
      <c r="B13" s="23">
        <f aca="true" t="shared" si="1" ref="B13:G13">B11+B12</f>
        <v>36551</v>
      </c>
      <c r="C13" s="23">
        <f t="shared" si="1"/>
        <v>45696</v>
      </c>
      <c r="D13" s="23">
        <f t="shared" si="1"/>
        <v>17024</v>
      </c>
      <c r="E13" s="23">
        <f t="shared" si="1"/>
        <v>17117</v>
      </c>
      <c r="F13" s="23">
        <f t="shared" si="1"/>
        <v>31886</v>
      </c>
      <c r="G13" s="23">
        <f t="shared" si="1"/>
        <v>134971</v>
      </c>
    </row>
    <row r="14" spans="2:7" ht="12.75">
      <c r="B14" s="4"/>
      <c r="C14" s="4"/>
      <c r="D14" s="4"/>
      <c r="E14" s="4"/>
      <c r="F14" s="4"/>
      <c r="G14" s="4"/>
    </row>
    <row r="15" spans="1:7" ht="12.75">
      <c r="A15" s="9" t="s">
        <v>15</v>
      </c>
      <c r="B15" s="4"/>
      <c r="C15" s="4"/>
      <c r="D15" s="4"/>
      <c r="E15" s="4"/>
      <c r="F15" s="4"/>
      <c r="G15" s="4"/>
    </row>
    <row r="16" spans="1:7" ht="12.75">
      <c r="A16" t="s">
        <v>16</v>
      </c>
      <c r="B16" s="4">
        <v>22980</v>
      </c>
      <c r="C16" s="4">
        <v>12801</v>
      </c>
      <c r="D16" s="4">
        <v>3157</v>
      </c>
      <c r="E16" s="4">
        <v>5940</v>
      </c>
      <c r="F16" s="4">
        <v>18429</v>
      </c>
      <c r="G16" s="4">
        <v>42647</v>
      </c>
    </row>
    <row r="17" spans="1:7" ht="12.75">
      <c r="A17" t="s">
        <v>17</v>
      </c>
      <c r="B17" s="4">
        <v>67498</v>
      </c>
      <c r="C17" s="4">
        <v>52711</v>
      </c>
      <c r="D17" s="4">
        <v>38311</v>
      </c>
      <c r="E17" s="4">
        <v>34330</v>
      </c>
      <c r="F17" s="4">
        <v>78327</v>
      </c>
      <c r="G17" s="4">
        <v>175606</v>
      </c>
    </row>
    <row r="18" spans="1:7" ht="12.75">
      <c r="A18" t="s">
        <v>18</v>
      </c>
      <c r="B18" s="4">
        <v>19780</v>
      </c>
      <c r="C18" s="4">
        <v>16157</v>
      </c>
      <c r="D18" s="4">
        <v>11742</v>
      </c>
      <c r="E18" s="4">
        <v>10900</v>
      </c>
      <c r="F18" s="4">
        <v>14340</v>
      </c>
      <c r="G18" s="4">
        <v>32214</v>
      </c>
    </row>
    <row r="19" spans="1:7" ht="13.5" thickBot="1">
      <c r="A19" t="s">
        <v>19</v>
      </c>
      <c r="B19" s="4">
        <v>35944</v>
      </c>
      <c r="C19" s="4">
        <v>17527</v>
      </c>
      <c r="D19" s="4">
        <v>22285</v>
      </c>
      <c r="E19" s="4">
        <v>16830</v>
      </c>
      <c r="F19" s="4">
        <v>30368</v>
      </c>
      <c r="G19" s="4">
        <v>33794</v>
      </c>
    </row>
    <row r="20" spans="1:7" ht="12.75">
      <c r="A20" s="8" t="s">
        <v>20</v>
      </c>
      <c r="B20" s="23">
        <f aca="true" t="shared" si="2" ref="B20:G20">SUM(B16:B19)</f>
        <v>146202</v>
      </c>
      <c r="C20" s="23">
        <f t="shared" si="2"/>
        <v>99196</v>
      </c>
      <c r="D20" s="23">
        <f t="shared" si="2"/>
        <v>75495</v>
      </c>
      <c r="E20" s="23">
        <f t="shared" si="2"/>
        <v>68000</v>
      </c>
      <c r="F20" s="23">
        <f t="shared" si="2"/>
        <v>141464</v>
      </c>
      <c r="G20" s="23">
        <f t="shared" si="2"/>
        <v>284261</v>
      </c>
    </row>
    <row r="21" spans="1:7" ht="12.75">
      <c r="A21" s="10"/>
      <c r="B21" s="11"/>
      <c r="C21" s="11"/>
      <c r="D21" s="11"/>
      <c r="E21" s="11"/>
      <c r="F21" s="11"/>
      <c r="G21" s="11"/>
    </row>
    <row r="22" spans="1:7" ht="12.75">
      <c r="A22" s="10" t="s">
        <v>21</v>
      </c>
      <c r="B22" s="24">
        <f aca="true" t="shared" si="3" ref="B22:G22">B20-B13</f>
        <v>109651</v>
      </c>
      <c r="C22" s="24">
        <f t="shared" si="3"/>
        <v>53500</v>
      </c>
      <c r="D22" s="24">
        <f t="shared" si="3"/>
        <v>58471</v>
      </c>
      <c r="E22" s="24">
        <f t="shared" si="3"/>
        <v>50883</v>
      </c>
      <c r="F22" s="24">
        <f t="shared" si="3"/>
        <v>109578</v>
      </c>
      <c r="G22" s="24">
        <f t="shared" si="3"/>
        <v>149290</v>
      </c>
    </row>
    <row r="23" spans="1:7" ht="12.75">
      <c r="A23" t="s">
        <v>22</v>
      </c>
      <c r="B23" s="12">
        <v>110318</v>
      </c>
      <c r="C23" s="4">
        <v>53861</v>
      </c>
      <c r="D23" s="4">
        <v>58471</v>
      </c>
      <c r="E23" s="4">
        <v>49017</v>
      </c>
      <c r="F23" s="4">
        <v>108644</v>
      </c>
      <c r="G23" s="4">
        <v>140577</v>
      </c>
    </row>
    <row r="24" spans="1:7" ht="12.75">
      <c r="A24" s="10" t="s">
        <v>23</v>
      </c>
      <c r="B24" s="25">
        <f aca="true" t="shared" si="4" ref="B24:G24">B22/B13</f>
        <v>2.999945281934831</v>
      </c>
      <c r="C24" s="25">
        <f t="shared" si="4"/>
        <v>1.17078081232493</v>
      </c>
      <c r="D24" s="25">
        <f t="shared" si="4"/>
        <v>3.434621710526316</v>
      </c>
      <c r="E24" s="25">
        <f t="shared" si="4"/>
        <v>2.972658760296781</v>
      </c>
      <c r="F24" s="25">
        <f t="shared" si="4"/>
        <v>3.436555227999749</v>
      </c>
      <c r="G24" s="25">
        <f t="shared" si="4"/>
        <v>1.1060894562535655</v>
      </c>
    </row>
    <row r="25" spans="2:7" ht="12.75">
      <c r="B25" s="4"/>
      <c r="C25" s="4"/>
      <c r="D25" s="4"/>
      <c r="E25" s="4"/>
      <c r="F25" s="4"/>
      <c r="G25" s="4"/>
    </row>
    <row r="26" spans="1:7" ht="12.75">
      <c r="A26" s="7" t="s">
        <v>24</v>
      </c>
      <c r="B26" s="4">
        <v>242940</v>
      </c>
      <c r="C26" s="4">
        <v>186384</v>
      </c>
      <c r="D26" s="4">
        <v>96376</v>
      </c>
      <c r="E26" s="4">
        <v>37397</v>
      </c>
      <c r="F26" s="4"/>
      <c r="G26" s="4">
        <v>301870</v>
      </c>
    </row>
    <row r="27" spans="1:7" ht="12.75">
      <c r="A27" s="13" t="s">
        <v>25</v>
      </c>
      <c r="B27" s="22">
        <f>B22/B26</f>
        <v>0.4513501276035235</v>
      </c>
      <c r="C27" s="22">
        <f>C22/C26</f>
        <v>0.2870418061636192</v>
      </c>
      <c r="D27" s="22">
        <f>D22/D26</f>
        <v>0.6066966879721093</v>
      </c>
      <c r="E27" s="22">
        <f>E22/E26</f>
        <v>1.3606171618044227</v>
      </c>
      <c r="G27" s="22">
        <f>G22/G26</f>
        <v>0.49455063437903735</v>
      </c>
    </row>
    <row r="28" spans="1:7" ht="12.75">
      <c r="A28" s="7"/>
      <c r="B28" s="4"/>
      <c r="C28" s="4"/>
      <c r="D28" s="4"/>
      <c r="E28" s="4"/>
      <c r="F28" s="4"/>
      <c r="G28" s="4"/>
    </row>
    <row r="29" spans="1:7" ht="12.75">
      <c r="A29" s="14" t="s">
        <v>26</v>
      </c>
      <c r="B29" s="4"/>
      <c r="C29" s="4"/>
      <c r="D29" s="4"/>
      <c r="E29" s="4"/>
      <c r="F29" s="4"/>
      <c r="G29" s="4"/>
    </row>
    <row r="30" spans="1:7" ht="12.75">
      <c r="A30" t="s">
        <v>27</v>
      </c>
      <c r="B30" s="4">
        <v>761</v>
      </c>
      <c r="C30" s="4">
        <v>570</v>
      </c>
      <c r="D30" s="4">
        <v>425</v>
      </c>
      <c r="E30" s="4">
        <v>344</v>
      </c>
      <c r="F30" s="4">
        <v>931</v>
      </c>
      <c r="G30" s="4">
        <v>1422</v>
      </c>
    </row>
    <row r="31" spans="1:7" ht="12.75">
      <c r="A31" s="3" t="s">
        <v>28</v>
      </c>
      <c r="B31" s="4">
        <v>38189</v>
      </c>
      <c r="C31" s="4">
        <v>30408</v>
      </c>
      <c r="D31" s="4">
        <v>20180</v>
      </c>
      <c r="E31" s="4">
        <v>16660</v>
      </c>
      <c r="F31" s="4">
        <v>49433</v>
      </c>
      <c r="G31" s="4">
        <v>67921</v>
      </c>
    </row>
    <row r="32" spans="1:7" ht="12.75">
      <c r="A32" s="3" t="s">
        <v>29</v>
      </c>
      <c r="B32" s="4">
        <v>54440</v>
      </c>
      <c r="C32" s="4">
        <v>43253</v>
      </c>
      <c r="D32" s="4">
        <v>23760</v>
      </c>
      <c r="E32" s="4">
        <v>22100</v>
      </c>
      <c r="F32" s="4">
        <v>48684</v>
      </c>
      <c r="G32" s="4">
        <v>189091</v>
      </c>
    </row>
    <row r="33" spans="1:9" ht="12.75">
      <c r="A33" t="s">
        <v>30</v>
      </c>
      <c r="B33" s="4">
        <v>968</v>
      </c>
      <c r="C33" s="4">
        <v>2894</v>
      </c>
      <c r="D33" s="4">
        <v>285</v>
      </c>
      <c r="E33" s="4">
        <v>652</v>
      </c>
      <c r="F33" s="4"/>
      <c r="G33" s="4">
        <v>3623</v>
      </c>
      <c r="I33" s="15"/>
    </row>
    <row r="34" spans="1:7" ht="12.75">
      <c r="A34" t="s">
        <v>31</v>
      </c>
      <c r="B34" s="4">
        <v>2226</v>
      </c>
      <c r="C34" s="4">
        <v>1620</v>
      </c>
      <c r="D34" s="4">
        <v>1003</v>
      </c>
      <c r="E34" s="4">
        <v>1040</v>
      </c>
      <c r="F34" s="4">
        <v>2190</v>
      </c>
      <c r="G34" s="4">
        <v>3520</v>
      </c>
    </row>
    <row r="35" spans="1:7" ht="12.75">
      <c r="A35" s="3" t="s">
        <v>32</v>
      </c>
      <c r="B35" s="4">
        <v>17568</v>
      </c>
      <c r="C35" s="4">
        <v>17000</v>
      </c>
      <c r="D35" s="4"/>
      <c r="E35" s="4"/>
      <c r="F35" s="4"/>
      <c r="G35" s="4">
        <v>25000</v>
      </c>
    </row>
    <row r="36" spans="1:7" ht="12.75">
      <c r="A36" s="3"/>
      <c r="B36" s="4"/>
      <c r="C36" s="4"/>
      <c r="D36" s="4"/>
      <c r="E36" s="4"/>
      <c r="F36" s="4"/>
      <c r="G36" s="4"/>
    </row>
    <row r="37" ht="12.75">
      <c r="A37" s="6" t="s">
        <v>33</v>
      </c>
    </row>
    <row r="38" spans="1:7" ht="12.75">
      <c r="A38" t="s">
        <v>34</v>
      </c>
      <c r="B38" s="26">
        <f aca="true" t="shared" si="5" ref="B38:G38">1000*B31/B30</f>
        <v>50182.6544021025</v>
      </c>
      <c r="C38" s="26">
        <f t="shared" si="5"/>
        <v>53347.36842105263</v>
      </c>
      <c r="D38" s="26">
        <f t="shared" si="5"/>
        <v>47482.35294117647</v>
      </c>
      <c r="E38" s="26">
        <f t="shared" si="5"/>
        <v>48430.232558139534</v>
      </c>
      <c r="F38" s="26">
        <f t="shared" si="5"/>
        <v>53096.67024704619</v>
      </c>
      <c r="G38" s="26">
        <f t="shared" si="5"/>
        <v>47764.416315049224</v>
      </c>
    </row>
    <row r="39" spans="1:7" ht="12.75">
      <c r="A39" t="s">
        <v>35</v>
      </c>
      <c r="B39" s="27">
        <f>B33/B30</f>
        <v>1.2720105124835743</v>
      </c>
      <c r="C39" s="27">
        <f>C33/C30</f>
        <v>5.077192982456141</v>
      </c>
      <c r="D39" s="27">
        <f>D33/D30</f>
        <v>0.6705882352941176</v>
      </c>
      <c r="E39" s="27">
        <f>E33/E30</f>
        <v>1.8953488372093024</v>
      </c>
      <c r="G39" s="27">
        <f>G33/G30</f>
        <v>2.547819971870605</v>
      </c>
    </row>
    <row r="40" spans="1:7" ht="12.75">
      <c r="A40" s="3" t="s">
        <v>36</v>
      </c>
      <c r="B40" s="26">
        <f>B32/B5</f>
        <v>51.35849056603774</v>
      </c>
      <c r="C40" s="26">
        <f>C32/C6</f>
        <v>75.22260869565217</v>
      </c>
      <c r="D40" s="26">
        <f>D32/D6</f>
        <v>79.73154362416108</v>
      </c>
      <c r="E40" s="26">
        <f>E32/E6</f>
        <v>22.830578512396695</v>
      </c>
      <c r="F40" s="26">
        <f>F32/F6</f>
        <v>40.267990074441684</v>
      </c>
      <c r="G40" s="26">
        <f>G32/G6</f>
        <v>109.93662790697674</v>
      </c>
    </row>
    <row r="41" spans="1:7" ht="12.75">
      <c r="A41" s="3" t="s">
        <v>37</v>
      </c>
      <c r="B41" s="26">
        <f aca="true" t="shared" si="6" ref="B41:G41">B32/B6</f>
        <v>54.061569016881826</v>
      </c>
      <c r="C41" s="26">
        <f t="shared" si="6"/>
        <v>75.22260869565217</v>
      </c>
      <c r="D41" s="26">
        <f t="shared" si="6"/>
        <v>79.73154362416108</v>
      </c>
      <c r="E41" s="26">
        <f t="shared" si="6"/>
        <v>22.830578512396695</v>
      </c>
      <c r="F41" s="26">
        <f t="shared" si="6"/>
        <v>40.267990074441684</v>
      </c>
      <c r="G41" s="26">
        <f t="shared" si="6"/>
        <v>109.93662790697674</v>
      </c>
    </row>
    <row r="42" spans="1:7" ht="12.75">
      <c r="A42" s="16" t="s">
        <v>38</v>
      </c>
      <c r="B42" s="28">
        <f aca="true" t="shared" si="7" ref="B42:G42">B32/B31</f>
        <v>1.4255413862630602</v>
      </c>
      <c r="C42" s="28">
        <f t="shared" si="7"/>
        <v>1.4224217311233887</v>
      </c>
      <c r="D42" s="28">
        <f t="shared" si="7"/>
        <v>1.1774033696729436</v>
      </c>
      <c r="E42" s="28">
        <f t="shared" si="7"/>
        <v>1.3265306122448979</v>
      </c>
      <c r="F42" s="28">
        <f t="shared" si="7"/>
        <v>0.9848481783424029</v>
      </c>
      <c r="G42" s="28">
        <f t="shared" si="7"/>
        <v>2.7839843347418323</v>
      </c>
    </row>
    <row r="43" spans="1:7" ht="12.75">
      <c r="A43" s="16" t="s">
        <v>39</v>
      </c>
      <c r="B43" s="26">
        <f aca="true" t="shared" si="8" ref="B43:G43">1000*B32/B34</f>
        <v>24456.42407906559</v>
      </c>
      <c r="C43" s="26">
        <f t="shared" si="8"/>
        <v>26699.382716049382</v>
      </c>
      <c r="D43" s="26">
        <f t="shared" si="8"/>
        <v>23688.933200398802</v>
      </c>
      <c r="E43" s="26">
        <f t="shared" si="8"/>
        <v>21250</v>
      </c>
      <c r="F43" s="26">
        <f t="shared" si="8"/>
        <v>22230.13698630137</v>
      </c>
      <c r="G43" s="26">
        <f t="shared" si="8"/>
        <v>53719.03409090909</v>
      </c>
    </row>
    <row r="44" spans="1:7" ht="12.75">
      <c r="A44" t="s">
        <v>40</v>
      </c>
      <c r="B44" s="29">
        <f aca="true" t="shared" si="9" ref="B44:G44">B13/B32</f>
        <v>0.671399706098457</v>
      </c>
      <c r="C44" s="29">
        <f t="shared" si="9"/>
        <v>1.0564816313319307</v>
      </c>
      <c r="D44" s="29">
        <f t="shared" si="9"/>
        <v>0.7164983164983165</v>
      </c>
      <c r="E44" s="29">
        <f t="shared" si="9"/>
        <v>0.7745248868778281</v>
      </c>
      <c r="F44" s="29">
        <f t="shared" si="9"/>
        <v>0.6549585079286829</v>
      </c>
      <c r="G44" s="29">
        <f t="shared" si="9"/>
        <v>0.7137885991400965</v>
      </c>
    </row>
    <row r="45" spans="1:7" ht="12.75">
      <c r="A45" t="s">
        <v>41</v>
      </c>
      <c r="B45" s="29">
        <f aca="true" t="shared" si="10" ref="B45:G45">B20/B32</f>
        <v>2.6855620867009553</v>
      </c>
      <c r="C45" s="29">
        <f t="shared" si="10"/>
        <v>2.293390053869096</v>
      </c>
      <c r="D45" s="29">
        <f t="shared" si="10"/>
        <v>3.17739898989899</v>
      </c>
      <c r="E45" s="29">
        <f t="shared" si="10"/>
        <v>3.076923076923077</v>
      </c>
      <c r="F45" s="29">
        <f t="shared" si="10"/>
        <v>2.9057595924739132</v>
      </c>
      <c r="G45" s="29">
        <f t="shared" si="10"/>
        <v>1.5033026426429603</v>
      </c>
    </row>
    <row r="46" spans="1:7" ht="12.75">
      <c r="A46" s="3" t="s">
        <v>42</v>
      </c>
      <c r="B46" s="26">
        <f aca="true" t="shared" si="11" ref="B46:G46">B20/B30</f>
        <v>192.11826544021025</v>
      </c>
      <c r="C46" s="26">
        <f t="shared" si="11"/>
        <v>174.0280701754386</v>
      </c>
      <c r="D46" s="26">
        <f t="shared" si="11"/>
        <v>177.63529411764705</v>
      </c>
      <c r="E46" s="26">
        <f t="shared" si="11"/>
        <v>197.67441860465115</v>
      </c>
      <c r="F46" s="26">
        <f t="shared" si="11"/>
        <v>151.9484425349087</v>
      </c>
      <c r="G46" s="26">
        <f t="shared" si="11"/>
        <v>199.90225035161745</v>
      </c>
    </row>
    <row r="47" spans="1:7" ht="12.75">
      <c r="A47" s="3" t="s">
        <v>43</v>
      </c>
      <c r="B47" s="26">
        <f aca="true" t="shared" si="12" ref="B47:G47">B20/B34</f>
        <v>65.67924528301887</v>
      </c>
      <c r="C47" s="26">
        <f t="shared" si="12"/>
        <v>61.2320987654321</v>
      </c>
      <c r="D47" s="26">
        <f t="shared" si="12"/>
        <v>75.2691924227318</v>
      </c>
      <c r="E47" s="26">
        <f t="shared" si="12"/>
        <v>65.38461538461539</v>
      </c>
      <c r="F47" s="26">
        <f t="shared" si="12"/>
        <v>64.59543378995434</v>
      </c>
      <c r="G47" s="26">
        <f t="shared" si="12"/>
        <v>80.7559659090909</v>
      </c>
    </row>
    <row r="48" spans="1:7" ht="12.75">
      <c r="A48" t="s">
        <v>44</v>
      </c>
      <c r="B48" s="29">
        <f aca="true" t="shared" si="13" ref="B48:G48">B45-B44</f>
        <v>2.014162380602498</v>
      </c>
      <c r="C48" s="29">
        <f t="shared" si="13"/>
        <v>1.2369084225371652</v>
      </c>
      <c r="D48" s="29">
        <f t="shared" si="13"/>
        <v>2.4609006734006735</v>
      </c>
      <c r="E48" s="29">
        <f t="shared" si="13"/>
        <v>2.302398190045249</v>
      </c>
      <c r="F48" s="29">
        <f t="shared" si="13"/>
        <v>2.2508010845452304</v>
      </c>
      <c r="G48" s="29">
        <f t="shared" si="13"/>
        <v>0.7895140435028638</v>
      </c>
    </row>
    <row r="49" spans="1:7" ht="12.75">
      <c r="A49" t="s">
        <v>45</v>
      </c>
      <c r="B49" s="30">
        <f aca="true" t="shared" si="14" ref="B49:G49">B22/B5</f>
        <v>103.44433962264151</v>
      </c>
      <c r="C49" s="30">
        <f t="shared" si="14"/>
        <v>71.33333333333333</v>
      </c>
      <c r="D49" s="30">
        <f t="shared" si="14"/>
        <v>196.21140939597316</v>
      </c>
      <c r="E49" s="30">
        <f t="shared" si="14"/>
        <v>16.73782894736842</v>
      </c>
      <c r="F49" s="30">
        <f t="shared" si="14"/>
        <v>90.63523573200993</v>
      </c>
      <c r="G49" s="30">
        <f t="shared" si="14"/>
        <v>36.04297440849831</v>
      </c>
    </row>
    <row r="50" spans="1:7" ht="12.75">
      <c r="A50" s="3" t="s">
        <v>46</v>
      </c>
      <c r="B50" s="22">
        <f aca="true" t="shared" si="15" ref="B50:G50">B16/B20</f>
        <v>0.15717979234210203</v>
      </c>
      <c r="C50" s="22">
        <f t="shared" si="15"/>
        <v>0.12904754223960643</v>
      </c>
      <c r="D50" s="22">
        <f t="shared" si="15"/>
        <v>0.04181733889661567</v>
      </c>
      <c r="E50" s="22">
        <f t="shared" si="15"/>
        <v>0.08735294117647059</v>
      </c>
      <c r="F50" s="22">
        <f t="shared" si="15"/>
        <v>0.1302734264547871</v>
      </c>
      <c r="G50" s="22">
        <f t="shared" si="15"/>
        <v>0.15002761546606816</v>
      </c>
    </row>
    <row r="51" spans="1:7" ht="12.75">
      <c r="A51" t="s">
        <v>47</v>
      </c>
      <c r="B51" s="26">
        <f>B35/B34</f>
        <v>7.892183288409703</v>
      </c>
      <c r="C51" s="26">
        <f>C35/C34</f>
        <v>10.493827160493828</v>
      </c>
      <c r="G51" s="26">
        <f>G35/G34</f>
        <v>7.1022727272727275</v>
      </c>
    </row>
    <row r="53" ht="12.75">
      <c r="A53" s="17" t="s">
        <v>48</v>
      </c>
    </row>
  </sheetData>
  <printOptions headings="1" horizontalCentered="1" verticalCentered="1"/>
  <pageMargins left="0.7086614173228347" right="1.1811023622047245" top="0.984251968503937" bottom="0.984251968503937" header="0.5" footer="0.5"/>
  <pageSetup fitToHeight="1" fitToWidth="1" horizontalDpi="300" verticalDpi="3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Canberra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McAuley</dc:creator>
  <cp:keywords/>
  <dc:description/>
  <cp:lastModifiedBy>Ian McAuley</cp:lastModifiedBy>
  <dcterms:created xsi:type="dcterms:W3CDTF">2001-01-18T22:24:03Z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