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6540" activeTab="0"/>
  </bookViews>
  <sheets>
    <sheet name="Template" sheetId="1" r:id="rId1"/>
    <sheet name="Complete" sheetId="2" r:id="rId2"/>
    <sheet name="Model 2" sheetId="3" r:id="rId3"/>
  </sheets>
  <definedNames/>
  <calcPr fullCalcOnLoad="1"/>
</workbook>
</file>

<file path=xl/sharedStrings.xml><?xml version="1.0" encoding="utf-8"?>
<sst xmlns="http://schemas.openxmlformats.org/spreadsheetml/2006/main" count="84" uniqueCount="14">
  <si>
    <t>Discount rate</t>
  </si>
  <si>
    <t>Interchange</t>
  </si>
  <si>
    <t>Rotary</t>
  </si>
  <si>
    <t>Costs</t>
  </si>
  <si>
    <t>Benefits</t>
  </si>
  <si>
    <t>Year</t>
  </si>
  <si>
    <t>Discount factor</t>
  </si>
  <si>
    <t>Capital Outlay</t>
  </si>
  <si>
    <t>PV</t>
  </si>
  <si>
    <t>Community savings</t>
  </si>
  <si>
    <t>NPV</t>
  </si>
  <si>
    <t>BCR</t>
  </si>
  <si>
    <t>NPV/C</t>
  </si>
  <si>
    <t>10.1  Project ranking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</si>
</sst>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0"/>
      <color indexed="17"/>
      <name val="Arial"/>
      <family val="0"/>
    </font>
    <font>
      <b/>
      <sz val="10"/>
      <color indexed="10"/>
      <name val="Arial"/>
      <family val="0"/>
    </font>
    <font>
      <b/>
      <sz val="10"/>
      <color indexed="18"/>
      <name val="Arial"/>
      <family val="0"/>
    </font>
    <font>
      <b/>
      <sz val="8"/>
      <color indexed="17"/>
      <name val="Arial"/>
      <family val="0"/>
    </font>
    <font>
      <b/>
      <sz val="8"/>
      <color indexed="10"/>
      <name val="Arial"/>
      <family val="0"/>
    </font>
    <font>
      <b/>
      <sz val="8"/>
      <color indexed="18"/>
      <name val="Arial"/>
      <family val="0"/>
    </font>
    <font>
      <b/>
      <sz val="10"/>
      <color indexed="8"/>
      <name val="Arial"/>
      <family val="0"/>
    </font>
    <font>
      <b/>
      <sz val="12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right" vertical="top" wrapText="1"/>
    </xf>
    <xf numFmtId="0" fontId="8" fillId="0" borderId="9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10" fillId="0" borderId="7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164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3" fontId="11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0" fontId="11" fillId="0" borderId="15" xfId="0" applyFont="1" applyBorder="1" applyAlignment="1">
      <alignment/>
    </xf>
    <xf numFmtId="9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6" xfId="0" applyFont="1" applyBorder="1" applyAlignment="1">
      <alignment horizontal="right" vertical="top" wrapText="1"/>
    </xf>
    <xf numFmtId="0" fontId="12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 quotePrefix="1">
      <alignment horizontal="left"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0" fontId="11" fillId="0" borderId="15" xfId="0" applyFont="1" applyBorder="1" applyAlignment="1">
      <alignment/>
    </xf>
    <xf numFmtId="0" fontId="12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 quotePrefix="1">
      <alignment horizontal="left"/>
    </xf>
    <xf numFmtId="0" fontId="12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 quotePrefix="1">
      <alignment horizontal="left"/>
    </xf>
    <xf numFmtId="3" fontId="1" fillId="5" borderId="18" xfId="0" applyNumberFormat="1" applyFont="1" applyFill="1" applyBorder="1" applyAlignment="1">
      <alignment/>
    </xf>
    <xf numFmtId="0" fontId="1" fillId="5" borderId="1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10</xdr:col>
      <xdr:colOff>85725</xdr:colOff>
      <xdr:row>6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76200" y="247650"/>
          <a:ext cx="5667375" cy="923925"/>
        </a:xfrm>
        <a:prstGeom prst="roundRect">
          <a:avLst/>
        </a:prstGeom>
        <a:solidFill>
          <a:srgbClr val="FFCC99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example illustrates three alternative ranking techniques:  highest net benefits, benefit/cost ratio, and NPV/budgetary cost.  It simulates two options to improve an intersection: an interchange costing $7.0m with annual benefits of $2.0m, or a rotary costing $2.0m with annual benefits of $0.6m.  It illustrates how budget constraints which dictate use of ratios such as BCR and NPV/C discriminate against high cost/high yield projects.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10</xdr:col>
      <xdr:colOff>85725</xdr:colOff>
      <xdr:row>6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76200" y="247650"/>
          <a:ext cx="5667375" cy="923925"/>
        </a:xfrm>
        <a:prstGeom prst="roundRect">
          <a:avLst/>
        </a:prstGeom>
        <a:solidFill>
          <a:srgbClr val="FFCC99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example illustrates three alternative ranking techniques:  highest net benefits, benefit/cost ratio, and NPV/budgetary cost.  It simulates two options to improve an intersection: an interchange costing $7.0m with annual benefits of $2.0m, or a rotary costing $2.0m with annual benefits of $0.6m.  It illustrates how budget constraints which dictate use of ratios such as BCR and NPV/C discriminate against high cost/high yield projects.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0</xdr:row>
      <xdr:rowOff>38100</xdr:rowOff>
    </xdr:from>
    <xdr:to>
      <xdr:col>10</xdr:col>
      <xdr:colOff>533400</xdr:colOff>
      <xdr:row>3</xdr:row>
      <xdr:rowOff>76200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076575" y="38100"/>
          <a:ext cx="3362325" cy="561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 that for a wide range of discount rates, while the interchange has a higher NPV, the rotary is the preferred solution under the BCR and NPV/C criteria.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7.8515625" style="0" customWidth="1"/>
    <col min="4" max="4" width="7.140625" style="0" customWidth="1"/>
    <col min="5" max="5" width="9.8515625" style="0" customWidth="1"/>
    <col min="8" max="8" width="7.57421875" style="0" customWidth="1"/>
    <col min="9" max="9" width="10.00390625" style="0" customWidth="1"/>
  </cols>
  <sheetData>
    <row r="1" spans="1:4" ht="15.75">
      <c r="A1" s="45" t="s">
        <v>13</v>
      </c>
      <c r="B1" s="46"/>
      <c r="C1" s="46"/>
      <c r="D1" s="47"/>
    </row>
    <row r="2" ht="15.75">
      <c r="D2" s="1"/>
    </row>
    <row r="8" spans="2:4" ht="13.5" thickBot="1">
      <c r="B8" s="2" t="s">
        <v>0</v>
      </c>
      <c r="D8" s="43">
        <v>0.08</v>
      </c>
    </row>
    <row r="9" spans="3:10" ht="13.5" thickBot="1">
      <c r="C9" s="4" t="s">
        <v>1</v>
      </c>
      <c r="D9" s="5"/>
      <c r="E9" s="5"/>
      <c r="F9" s="6"/>
      <c r="G9" s="4" t="s">
        <v>2</v>
      </c>
      <c r="H9" s="5"/>
      <c r="I9" s="5"/>
      <c r="J9" s="6"/>
    </row>
    <row r="10" spans="3:10" ht="13.5" thickBot="1">
      <c r="C10" s="7" t="s">
        <v>3</v>
      </c>
      <c r="D10" s="8"/>
      <c r="E10" s="9" t="s">
        <v>4</v>
      </c>
      <c r="F10" s="10"/>
      <c r="G10" s="7" t="s">
        <v>3</v>
      </c>
      <c r="H10" s="8"/>
      <c r="I10" s="9" t="s">
        <v>4</v>
      </c>
      <c r="J10" s="10"/>
    </row>
    <row r="11" spans="1:10" ht="23.25" customHeight="1" thickBot="1">
      <c r="A11" s="11" t="s">
        <v>5</v>
      </c>
      <c r="B11" s="12" t="s">
        <v>6</v>
      </c>
      <c r="C11" s="13" t="s">
        <v>7</v>
      </c>
      <c r="D11" s="14" t="s">
        <v>8</v>
      </c>
      <c r="E11" s="37" t="s">
        <v>9</v>
      </c>
      <c r="F11" s="15" t="s">
        <v>8</v>
      </c>
      <c r="G11" s="13" t="s">
        <v>7</v>
      </c>
      <c r="H11" s="14" t="s">
        <v>8</v>
      </c>
      <c r="I11" s="37" t="s">
        <v>9</v>
      </c>
      <c r="J11" s="15" t="s">
        <v>8</v>
      </c>
    </row>
    <row r="12" spans="1:10" ht="12.75">
      <c r="A12" s="16">
        <v>0</v>
      </c>
      <c r="B12" s="17"/>
      <c r="C12" s="18">
        <v>7000</v>
      </c>
      <c r="D12" s="19"/>
      <c r="E12" s="20"/>
      <c r="F12" s="21"/>
      <c r="G12" s="18">
        <v>2000</v>
      </c>
      <c r="H12" s="19"/>
      <c r="I12" s="20"/>
      <c r="J12" s="21"/>
    </row>
    <row r="13" spans="1:10" ht="12.75">
      <c r="A13" s="16">
        <f aca="true" t="shared" si="0" ref="A13:A21">1+A12</f>
        <v>1</v>
      </c>
      <c r="B13" s="17"/>
      <c r="C13" s="18"/>
      <c r="D13" s="19"/>
      <c r="E13" s="20">
        <v>2000</v>
      </c>
      <c r="F13" s="21"/>
      <c r="G13" s="18"/>
      <c r="H13" s="19"/>
      <c r="I13" s="20">
        <v>600</v>
      </c>
      <c r="J13" s="21"/>
    </row>
    <row r="14" spans="1:10" ht="12.75">
      <c r="A14" s="16">
        <f t="shared" si="0"/>
        <v>2</v>
      </c>
      <c r="B14" s="17"/>
      <c r="C14" s="18"/>
      <c r="D14" s="19"/>
      <c r="E14" s="20">
        <f aca="true" t="shared" si="1" ref="E14:E21">E13</f>
        <v>2000</v>
      </c>
      <c r="F14" s="21"/>
      <c r="G14" s="18"/>
      <c r="H14" s="19"/>
      <c r="I14" s="20">
        <f aca="true" t="shared" si="2" ref="I14:I21">I13</f>
        <v>600</v>
      </c>
      <c r="J14" s="21"/>
    </row>
    <row r="15" spans="1:10" ht="12.75">
      <c r="A15" s="16">
        <f t="shared" si="0"/>
        <v>3</v>
      </c>
      <c r="B15" s="17"/>
      <c r="C15" s="18"/>
      <c r="D15" s="19"/>
      <c r="E15" s="20">
        <f t="shared" si="1"/>
        <v>2000</v>
      </c>
      <c r="F15" s="21"/>
      <c r="G15" s="18"/>
      <c r="H15" s="19"/>
      <c r="I15" s="20">
        <f t="shared" si="2"/>
        <v>600</v>
      </c>
      <c r="J15" s="21"/>
    </row>
    <row r="16" spans="1:10" ht="12.75">
      <c r="A16" s="16">
        <f t="shared" si="0"/>
        <v>4</v>
      </c>
      <c r="B16" s="17"/>
      <c r="C16" s="18"/>
      <c r="D16" s="19"/>
      <c r="E16" s="20">
        <f t="shared" si="1"/>
        <v>2000</v>
      </c>
      <c r="F16" s="21"/>
      <c r="G16" s="18"/>
      <c r="H16" s="19"/>
      <c r="I16" s="20">
        <f t="shared" si="2"/>
        <v>600</v>
      </c>
      <c r="J16" s="21"/>
    </row>
    <row r="17" spans="1:10" ht="12.75">
      <c r="A17" s="16">
        <f t="shared" si="0"/>
        <v>5</v>
      </c>
      <c r="B17" s="17"/>
      <c r="C17" s="18"/>
      <c r="D17" s="19"/>
      <c r="E17" s="20">
        <f t="shared" si="1"/>
        <v>2000</v>
      </c>
      <c r="F17" s="21"/>
      <c r="G17" s="18"/>
      <c r="H17" s="19"/>
      <c r="I17" s="20">
        <f t="shared" si="2"/>
        <v>600</v>
      </c>
      <c r="J17" s="21"/>
    </row>
    <row r="18" spans="1:10" ht="12.75">
      <c r="A18" s="16">
        <f t="shared" si="0"/>
        <v>6</v>
      </c>
      <c r="B18" s="17"/>
      <c r="C18" s="18"/>
      <c r="D18" s="19"/>
      <c r="E18" s="20">
        <f t="shared" si="1"/>
        <v>2000</v>
      </c>
      <c r="F18" s="21"/>
      <c r="G18" s="18"/>
      <c r="H18" s="19"/>
      <c r="I18" s="20">
        <f t="shared" si="2"/>
        <v>600</v>
      </c>
      <c r="J18" s="21"/>
    </row>
    <row r="19" spans="1:10" ht="12.75">
      <c r="A19" s="16">
        <f t="shared" si="0"/>
        <v>7</v>
      </c>
      <c r="B19" s="17"/>
      <c r="C19" s="18"/>
      <c r="D19" s="19"/>
      <c r="E19" s="20">
        <f t="shared" si="1"/>
        <v>2000</v>
      </c>
      <c r="F19" s="21"/>
      <c r="G19" s="18"/>
      <c r="H19" s="19"/>
      <c r="I19" s="20">
        <f t="shared" si="2"/>
        <v>600</v>
      </c>
      <c r="J19" s="21"/>
    </row>
    <row r="20" spans="1:10" ht="12.75">
      <c r="A20" s="16">
        <f t="shared" si="0"/>
        <v>8</v>
      </c>
      <c r="B20" s="17"/>
      <c r="C20" s="18"/>
      <c r="D20" s="19"/>
      <c r="E20" s="20">
        <f t="shared" si="1"/>
        <v>2000</v>
      </c>
      <c r="F20" s="21"/>
      <c r="G20" s="18"/>
      <c r="H20" s="19"/>
      <c r="I20" s="20">
        <f t="shared" si="2"/>
        <v>600</v>
      </c>
      <c r="J20" s="21"/>
    </row>
    <row r="21" spans="1:10" ht="13.5" thickBot="1">
      <c r="A21" s="16">
        <f t="shared" si="0"/>
        <v>9</v>
      </c>
      <c r="B21" s="17"/>
      <c r="C21" s="22"/>
      <c r="D21" s="23"/>
      <c r="E21" s="24">
        <f t="shared" si="1"/>
        <v>2000</v>
      </c>
      <c r="F21" s="25"/>
      <c r="G21" s="22"/>
      <c r="H21" s="23"/>
      <c r="I21" s="24">
        <f t="shared" si="2"/>
        <v>600</v>
      </c>
      <c r="J21" s="25"/>
    </row>
    <row r="22" spans="3:10" ht="12.75">
      <c r="C22" s="26" t="s">
        <v>3</v>
      </c>
      <c r="D22" s="27"/>
      <c r="E22" s="28" t="s">
        <v>4</v>
      </c>
      <c r="F22" s="21"/>
      <c r="G22" s="26" t="s">
        <v>3</v>
      </c>
      <c r="H22" s="27">
        <f>SUM(H12:H21)</f>
        <v>0</v>
      </c>
      <c r="I22" s="28" t="s">
        <v>4</v>
      </c>
      <c r="J22" s="21">
        <f>SUM(J12:J21)</f>
        <v>0</v>
      </c>
    </row>
    <row r="23" spans="3:10" ht="12.75">
      <c r="C23" s="29"/>
      <c r="D23" s="30" t="s">
        <v>10</v>
      </c>
      <c r="E23" s="30"/>
      <c r="F23" s="41"/>
      <c r="G23" s="42"/>
      <c r="H23" s="30" t="s">
        <v>10</v>
      </c>
      <c r="I23" s="30"/>
      <c r="J23" s="41"/>
    </row>
    <row r="24" spans="3:10" ht="12.75">
      <c r="C24" s="29"/>
      <c r="D24" s="30" t="s">
        <v>11</v>
      </c>
      <c r="E24" s="31"/>
      <c r="F24" s="41"/>
      <c r="G24" s="42"/>
      <c r="H24" s="30" t="s">
        <v>11</v>
      </c>
      <c r="I24" s="31"/>
      <c r="J24" s="41"/>
    </row>
    <row r="25" spans="3:10" ht="13.5" thickBot="1">
      <c r="C25" s="32"/>
      <c r="D25" s="44" t="s">
        <v>12</v>
      </c>
      <c r="E25" s="34"/>
      <c r="F25" s="35"/>
      <c r="G25" s="36"/>
      <c r="H25" s="44" t="s">
        <v>12</v>
      </c>
      <c r="I25" s="34"/>
      <c r="J25" s="35"/>
    </row>
  </sheetData>
  <printOptions horizontalCentered="1" verticalCentered="1"/>
  <pageMargins left="1.1811023622047245" right="0.7480314960629921" top="0.7086614173228347" bottom="1.2598425196850394" header="0.5" footer="0.5"/>
  <pageSetup horizontalDpi="300" verticalDpi="300" orientation="landscape" paperSize="9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7.8515625" style="0" customWidth="1"/>
    <col min="4" max="4" width="7.140625" style="0" customWidth="1"/>
    <col min="5" max="5" width="9.8515625" style="0" customWidth="1"/>
    <col min="8" max="8" width="7.57421875" style="0" customWidth="1"/>
    <col min="9" max="9" width="10.00390625" style="0" customWidth="1"/>
  </cols>
  <sheetData>
    <row r="1" spans="1:4" ht="15.75">
      <c r="A1" s="38" t="s">
        <v>13</v>
      </c>
      <c r="B1" s="39"/>
      <c r="C1" s="39"/>
      <c r="D1" s="40"/>
    </row>
    <row r="2" ht="15.75">
      <c r="D2" s="1"/>
    </row>
    <row r="8" spans="2:4" ht="13.5" thickBot="1">
      <c r="B8" s="2" t="s">
        <v>0</v>
      </c>
      <c r="D8" s="3">
        <v>0.08</v>
      </c>
    </row>
    <row r="9" spans="3:10" ht="13.5" thickBot="1">
      <c r="C9" s="4" t="s">
        <v>1</v>
      </c>
      <c r="D9" s="5"/>
      <c r="E9" s="5"/>
      <c r="F9" s="6"/>
      <c r="G9" s="4" t="s">
        <v>2</v>
      </c>
      <c r="H9" s="5"/>
      <c r="I9" s="5"/>
      <c r="J9" s="6"/>
    </row>
    <row r="10" spans="3:10" ht="13.5" thickBot="1">
      <c r="C10" s="7" t="s">
        <v>3</v>
      </c>
      <c r="D10" s="8"/>
      <c r="E10" s="9" t="s">
        <v>4</v>
      </c>
      <c r="F10" s="10"/>
      <c r="G10" s="7" t="s">
        <v>3</v>
      </c>
      <c r="H10" s="8"/>
      <c r="I10" s="9" t="s">
        <v>4</v>
      </c>
      <c r="J10" s="10"/>
    </row>
    <row r="11" spans="1:10" ht="23.25" customHeight="1" thickBot="1">
      <c r="A11" s="11" t="s">
        <v>5</v>
      </c>
      <c r="B11" s="12" t="s">
        <v>6</v>
      </c>
      <c r="C11" s="13" t="s">
        <v>7</v>
      </c>
      <c r="D11" s="14" t="s">
        <v>8</v>
      </c>
      <c r="E11" s="37" t="s">
        <v>9</v>
      </c>
      <c r="F11" s="15" t="s">
        <v>8</v>
      </c>
      <c r="G11" s="13" t="s">
        <v>7</v>
      </c>
      <c r="H11" s="14" t="s">
        <v>8</v>
      </c>
      <c r="I11" s="37" t="s">
        <v>9</v>
      </c>
      <c r="J11" s="15" t="s">
        <v>8</v>
      </c>
    </row>
    <row r="12" spans="1:10" ht="12.75">
      <c r="A12" s="16">
        <v>0</v>
      </c>
      <c r="B12" s="17">
        <f aca="true" t="shared" si="0" ref="B12:B21">1/(1+D$8)^A12</f>
        <v>1</v>
      </c>
      <c r="C12" s="18">
        <v>7000</v>
      </c>
      <c r="D12" s="19">
        <f>C12*B12</f>
        <v>7000</v>
      </c>
      <c r="E12" s="20"/>
      <c r="F12" s="21">
        <f aca="true" t="shared" si="1" ref="F12:F21">E12*B12</f>
        <v>0</v>
      </c>
      <c r="G12" s="18">
        <v>2000</v>
      </c>
      <c r="H12" s="19">
        <f>G12*B12</f>
        <v>2000</v>
      </c>
      <c r="I12" s="20"/>
      <c r="J12" s="21">
        <f aca="true" t="shared" si="2" ref="J12:J21">I12*B12</f>
        <v>0</v>
      </c>
    </row>
    <row r="13" spans="1:10" ht="12.75">
      <c r="A13" s="16">
        <f aca="true" t="shared" si="3" ref="A13:A21">1+A12</f>
        <v>1</v>
      </c>
      <c r="B13" s="17">
        <f t="shared" si="0"/>
        <v>0.9259259259259258</v>
      </c>
      <c r="C13" s="18"/>
      <c r="D13" s="19"/>
      <c r="E13" s="20">
        <v>2000</v>
      </c>
      <c r="F13" s="21">
        <f t="shared" si="1"/>
        <v>1851.8518518518517</v>
      </c>
      <c r="G13" s="18"/>
      <c r="H13" s="19"/>
      <c r="I13" s="20">
        <v>600</v>
      </c>
      <c r="J13" s="21">
        <f t="shared" si="2"/>
        <v>555.5555555555555</v>
      </c>
    </row>
    <row r="14" spans="1:10" ht="12.75">
      <c r="A14" s="16">
        <f t="shared" si="3"/>
        <v>2</v>
      </c>
      <c r="B14" s="17">
        <f t="shared" si="0"/>
        <v>0.8573388203017832</v>
      </c>
      <c r="C14" s="18"/>
      <c r="D14" s="19"/>
      <c r="E14" s="20">
        <f aca="true" t="shared" si="4" ref="E14:E21">E13</f>
        <v>2000</v>
      </c>
      <c r="F14" s="21">
        <f t="shared" si="1"/>
        <v>1714.6776406035665</v>
      </c>
      <c r="G14" s="18"/>
      <c r="H14" s="19"/>
      <c r="I14" s="20">
        <f aca="true" t="shared" si="5" ref="I14:I21">I13</f>
        <v>600</v>
      </c>
      <c r="J14" s="21">
        <f t="shared" si="2"/>
        <v>514.4032921810699</v>
      </c>
    </row>
    <row r="15" spans="1:10" ht="12.75">
      <c r="A15" s="16">
        <f t="shared" si="3"/>
        <v>3</v>
      </c>
      <c r="B15" s="17">
        <f t="shared" si="0"/>
        <v>0.7938322410201696</v>
      </c>
      <c r="C15" s="18"/>
      <c r="D15" s="19"/>
      <c r="E15" s="20">
        <f t="shared" si="4"/>
        <v>2000</v>
      </c>
      <c r="F15" s="21">
        <f t="shared" si="1"/>
        <v>1587.6644820403392</v>
      </c>
      <c r="G15" s="18"/>
      <c r="H15" s="19"/>
      <c r="I15" s="20">
        <f t="shared" si="5"/>
        <v>600</v>
      </c>
      <c r="J15" s="21">
        <f t="shared" si="2"/>
        <v>476.2993446121018</v>
      </c>
    </row>
    <row r="16" spans="1:10" ht="12.75">
      <c r="A16" s="16">
        <f t="shared" si="3"/>
        <v>4</v>
      </c>
      <c r="B16" s="17">
        <f t="shared" si="0"/>
        <v>0.7350298527964533</v>
      </c>
      <c r="C16" s="18"/>
      <c r="D16" s="19"/>
      <c r="E16" s="20">
        <f t="shared" si="4"/>
        <v>2000</v>
      </c>
      <c r="F16" s="21">
        <f t="shared" si="1"/>
        <v>1470.0597055929065</v>
      </c>
      <c r="G16" s="18"/>
      <c r="H16" s="19"/>
      <c r="I16" s="20">
        <f t="shared" si="5"/>
        <v>600</v>
      </c>
      <c r="J16" s="21">
        <f t="shared" si="2"/>
        <v>441.01791167787195</v>
      </c>
    </row>
    <row r="17" spans="1:10" ht="12.75">
      <c r="A17" s="16">
        <f t="shared" si="3"/>
        <v>5</v>
      </c>
      <c r="B17" s="17">
        <f t="shared" si="0"/>
        <v>0.680583197033753</v>
      </c>
      <c r="C17" s="18"/>
      <c r="D17" s="19"/>
      <c r="E17" s="20">
        <f t="shared" si="4"/>
        <v>2000</v>
      </c>
      <c r="F17" s="21">
        <f t="shared" si="1"/>
        <v>1361.166394067506</v>
      </c>
      <c r="G17" s="18"/>
      <c r="H17" s="19"/>
      <c r="I17" s="20">
        <f t="shared" si="5"/>
        <v>600</v>
      </c>
      <c r="J17" s="21">
        <f t="shared" si="2"/>
        <v>408.3499182202518</v>
      </c>
    </row>
    <row r="18" spans="1:10" ht="12.75">
      <c r="A18" s="16">
        <f t="shared" si="3"/>
        <v>6</v>
      </c>
      <c r="B18" s="17">
        <f t="shared" si="0"/>
        <v>0.6301696268831045</v>
      </c>
      <c r="C18" s="18"/>
      <c r="D18" s="19"/>
      <c r="E18" s="20">
        <f t="shared" si="4"/>
        <v>2000</v>
      </c>
      <c r="F18" s="21">
        <f t="shared" si="1"/>
        <v>1260.3392537662091</v>
      </c>
      <c r="G18" s="18"/>
      <c r="H18" s="19"/>
      <c r="I18" s="20">
        <f t="shared" si="5"/>
        <v>600</v>
      </c>
      <c r="J18" s="21">
        <f t="shared" si="2"/>
        <v>378.1017761298627</v>
      </c>
    </row>
    <row r="19" spans="1:10" ht="12.75">
      <c r="A19" s="16">
        <f t="shared" si="3"/>
        <v>7</v>
      </c>
      <c r="B19" s="17">
        <f t="shared" si="0"/>
        <v>0.5834903952621339</v>
      </c>
      <c r="C19" s="18"/>
      <c r="D19" s="19"/>
      <c r="E19" s="20">
        <f t="shared" si="4"/>
        <v>2000</v>
      </c>
      <c r="F19" s="21">
        <f t="shared" si="1"/>
        <v>1166.9807905242678</v>
      </c>
      <c r="G19" s="18"/>
      <c r="H19" s="19"/>
      <c r="I19" s="20">
        <f t="shared" si="5"/>
        <v>600</v>
      </c>
      <c r="J19" s="21">
        <f t="shared" si="2"/>
        <v>350.0942371572803</v>
      </c>
    </row>
    <row r="20" spans="1:10" ht="12.75">
      <c r="A20" s="16">
        <f t="shared" si="3"/>
        <v>8</v>
      </c>
      <c r="B20" s="17">
        <f t="shared" si="0"/>
        <v>0.5402688845019757</v>
      </c>
      <c r="C20" s="18"/>
      <c r="D20" s="19"/>
      <c r="E20" s="20">
        <f t="shared" si="4"/>
        <v>2000</v>
      </c>
      <c r="F20" s="21">
        <f t="shared" si="1"/>
        <v>1080.5377690039516</v>
      </c>
      <c r="G20" s="18"/>
      <c r="H20" s="19"/>
      <c r="I20" s="20">
        <f t="shared" si="5"/>
        <v>600</v>
      </c>
      <c r="J20" s="21">
        <f t="shared" si="2"/>
        <v>324.1613307011854</v>
      </c>
    </row>
    <row r="21" spans="1:10" ht="13.5" thickBot="1">
      <c r="A21" s="16">
        <f t="shared" si="3"/>
        <v>9</v>
      </c>
      <c r="B21" s="17">
        <f t="shared" si="0"/>
        <v>0.500248967131459</v>
      </c>
      <c r="C21" s="22"/>
      <c r="D21" s="23"/>
      <c r="E21" s="24">
        <f t="shared" si="4"/>
        <v>2000</v>
      </c>
      <c r="F21" s="25">
        <f t="shared" si="1"/>
        <v>1000.4979342629181</v>
      </c>
      <c r="G21" s="22"/>
      <c r="H21" s="23"/>
      <c r="I21" s="24">
        <f t="shared" si="5"/>
        <v>600</v>
      </c>
      <c r="J21" s="25">
        <f t="shared" si="2"/>
        <v>300.1493802788754</v>
      </c>
    </row>
    <row r="22" spans="3:10" ht="12.75">
      <c r="C22" s="26" t="s">
        <v>3</v>
      </c>
      <c r="D22" s="27">
        <f>SUM(D12:D21)</f>
        <v>7000</v>
      </c>
      <c r="E22" s="28" t="s">
        <v>4</v>
      </c>
      <c r="F22" s="21">
        <f>SUM(F12:F21)</f>
        <v>12493.775821713516</v>
      </c>
      <c r="G22" s="26" t="s">
        <v>3</v>
      </c>
      <c r="H22" s="27">
        <f>SUM(H12:H21)</f>
        <v>2000</v>
      </c>
      <c r="I22" s="28" t="s">
        <v>4</v>
      </c>
      <c r="J22" s="21">
        <f>SUM(J12:J21)</f>
        <v>3748.1327465140553</v>
      </c>
    </row>
    <row r="23" spans="3:10" ht="12.75">
      <c r="C23" s="29"/>
      <c r="D23" s="30" t="s">
        <v>10</v>
      </c>
      <c r="E23" s="30">
        <f>F22-D22</f>
        <v>5493.775821713516</v>
      </c>
      <c r="F23" s="41"/>
      <c r="G23" s="42"/>
      <c r="H23" s="30" t="s">
        <v>10</v>
      </c>
      <c r="I23" s="30">
        <f>J22-H22</f>
        <v>1748.1327465140553</v>
      </c>
      <c r="J23" s="41"/>
    </row>
    <row r="24" spans="3:10" ht="12.75">
      <c r="C24" s="29"/>
      <c r="D24" s="30" t="s">
        <v>11</v>
      </c>
      <c r="E24" s="31">
        <f>F22/D22</f>
        <v>1.784825117387645</v>
      </c>
      <c r="F24" s="41"/>
      <c r="G24" s="42"/>
      <c r="H24" s="30" t="s">
        <v>11</v>
      </c>
      <c r="I24" s="31">
        <f>J22/H22</f>
        <v>1.8740663732570277</v>
      </c>
      <c r="J24" s="41"/>
    </row>
    <row r="25" spans="3:10" ht="13.5" thickBot="1">
      <c r="C25" s="32"/>
      <c r="D25" s="33" t="s">
        <v>12</v>
      </c>
      <c r="E25" s="34">
        <f>E23/C12</f>
        <v>0.7848251173876452</v>
      </c>
      <c r="F25" s="35"/>
      <c r="G25" s="36"/>
      <c r="H25" s="33" t="s">
        <v>12</v>
      </c>
      <c r="I25" s="34">
        <f>I23/G12</f>
        <v>0.8740663732570276</v>
      </c>
      <c r="J25" s="35"/>
    </row>
  </sheetData>
  <printOptions horizontalCentered="1" verticalCentered="1"/>
  <pageMargins left="1.1811023622047245" right="0.7480314960629921" top="0.7086614173228347" bottom="1.2598425196850394" header="0.5" footer="0.5"/>
  <pageSetup horizontalDpi="300" verticalDpi="300" orientation="landscape" paperSize="9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7.8515625" style="0" customWidth="1"/>
    <col min="4" max="4" width="7.140625" style="0" customWidth="1"/>
    <col min="5" max="5" width="9.8515625" style="0" customWidth="1"/>
    <col min="6" max="6" width="11.00390625" style="0" customWidth="1"/>
    <col min="8" max="8" width="7.57421875" style="0" customWidth="1"/>
    <col min="9" max="9" width="10.00390625" style="0" customWidth="1"/>
    <col min="10" max="10" width="11.00390625" style="0" customWidth="1"/>
  </cols>
  <sheetData>
    <row r="1" spans="1:4" ht="15.75">
      <c r="A1" s="48" t="s">
        <v>13</v>
      </c>
      <c r="B1" s="49"/>
      <c r="C1" s="49"/>
      <c r="D1" s="50"/>
    </row>
    <row r="3" spans="2:5" ht="12.75">
      <c r="B3" s="2" t="s">
        <v>0</v>
      </c>
      <c r="D3" s="43">
        <f>E3/100</f>
        <v>0.08</v>
      </c>
      <c r="E3">
        <v>8</v>
      </c>
    </row>
    <row r="4" ht="13.5" thickBot="1"/>
    <row r="5" spans="3:10" ht="13.5" thickBot="1">
      <c r="C5" s="4" t="s">
        <v>1</v>
      </c>
      <c r="D5" s="5"/>
      <c r="E5" s="5"/>
      <c r="F5" s="6"/>
      <c r="G5" s="4" t="s">
        <v>2</v>
      </c>
      <c r="H5" s="5"/>
      <c r="I5" s="5"/>
      <c r="J5" s="6"/>
    </row>
    <row r="6" spans="3:10" ht="13.5" thickBot="1">
      <c r="C6" s="7" t="s">
        <v>3</v>
      </c>
      <c r="D6" s="8"/>
      <c r="E6" s="9" t="s">
        <v>4</v>
      </c>
      <c r="F6" s="10"/>
      <c r="G6" s="7" t="s">
        <v>3</v>
      </c>
      <c r="H6" s="8"/>
      <c r="I6" s="9" t="s">
        <v>4</v>
      </c>
      <c r="J6" s="10"/>
    </row>
    <row r="7" spans="1:10" ht="23.25" customHeight="1" thickBot="1">
      <c r="A7" s="11" t="s">
        <v>5</v>
      </c>
      <c r="B7" s="12" t="s">
        <v>6</v>
      </c>
      <c r="C7" s="13" t="s">
        <v>7</v>
      </c>
      <c r="D7" s="14" t="s">
        <v>8</v>
      </c>
      <c r="E7" s="37" t="s">
        <v>9</v>
      </c>
      <c r="F7" s="15" t="s">
        <v>8</v>
      </c>
      <c r="G7" s="13" t="s">
        <v>7</v>
      </c>
      <c r="H7" s="14" t="s">
        <v>8</v>
      </c>
      <c r="I7" s="37" t="s">
        <v>9</v>
      </c>
      <c r="J7" s="15" t="s">
        <v>8</v>
      </c>
    </row>
    <row r="8" spans="1:10" ht="12.75">
      <c r="A8" s="16">
        <v>0</v>
      </c>
      <c r="B8" s="17">
        <f>1/(1+D$3)^A8</f>
        <v>1</v>
      </c>
      <c r="C8" s="18">
        <v>7000</v>
      </c>
      <c r="D8" s="19">
        <f>C8*B8</f>
        <v>7000</v>
      </c>
      <c r="E8" s="20"/>
      <c r="F8" s="21">
        <f aca="true" t="shared" si="0" ref="F8:F17">E8*B8</f>
        <v>0</v>
      </c>
      <c r="G8" s="18">
        <v>2000</v>
      </c>
      <c r="H8" s="19">
        <f>G8*B8</f>
        <v>2000</v>
      </c>
      <c r="I8" s="20"/>
      <c r="J8" s="21">
        <f aca="true" t="shared" si="1" ref="J8:J17">I8*B8</f>
        <v>0</v>
      </c>
    </row>
    <row r="9" spans="1:10" ht="12.75">
      <c r="A9" s="16">
        <f aca="true" t="shared" si="2" ref="A9:A17">1+A8</f>
        <v>1</v>
      </c>
      <c r="B9" s="17">
        <f>1/(1+D$3)^A9</f>
        <v>0.9259259259259258</v>
      </c>
      <c r="C9" s="18"/>
      <c r="D9" s="19"/>
      <c r="E9" s="20">
        <v>2000</v>
      </c>
      <c r="F9" s="21">
        <f t="shared" si="0"/>
        <v>1851.8518518518517</v>
      </c>
      <c r="G9" s="18"/>
      <c r="H9" s="19"/>
      <c r="I9" s="20">
        <v>600</v>
      </c>
      <c r="J9" s="21">
        <f t="shared" si="1"/>
        <v>555.5555555555555</v>
      </c>
    </row>
    <row r="10" spans="1:10" ht="12.75">
      <c r="A10" s="16">
        <f t="shared" si="2"/>
        <v>2</v>
      </c>
      <c r="B10" s="17">
        <f>1/(1+D$3)^A10</f>
        <v>0.8573388203017832</v>
      </c>
      <c r="C10" s="18"/>
      <c r="D10" s="19"/>
      <c r="E10" s="20">
        <f aca="true" t="shared" si="3" ref="E10:E17">E9</f>
        <v>2000</v>
      </c>
      <c r="F10" s="21">
        <f t="shared" si="0"/>
        <v>1714.6776406035665</v>
      </c>
      <c r="G10" s="18"/>
      <c r="H10" s="19"/>
      <c r="I10" s="20">
        <f aca="true" t="shared" si="4" ref="I10:I17">I9</f>
        <v>600</v>
      </c>
      <c r="J10" s="21">
        <f t="shared" si="1"/>
        <v>514.4032921810699</v>
      </c>
    </row>
    <row r="11" spans="1:10" ht="12.75">
      <c r="A11" s="16">
        <f t="shared" si="2"/>
        <v>3</v>
      </c>
      <c r="B11" s="17">
        <f>1/(1+D$3)^A11</f>
        <v>0.7938322410201696</v>
      </c>
      <c r="C11" s="18"/>
      <c r="D11" s="19"/>
      <c r="E11" s="20">
        <f t="shared" si="3"/>
        <v>2000</v>
      </c>
      <c r="F11" s="21">
        <f t="shared" si="0"/>
        <v>1587.6644820403392</v>
      </c>
      <c r="G11" s="18"/>
      <c r="H11" s="19"/>
      <c r="I11" s="20">
        <f t="shared" si="4"/>
        <v>600</v>
      </c>
      <c r="J11" s="21">
        <f t="shared" si="1"/>
        <v>476.2993446121018</v>
      </c>
    </row>
    <row r="12" spans="1:10" ht="12.75">
      <c r="A12" s="16">
        <f t="shared" si="2"/>
        <v>4</v>
      </c>
      <c r="B12" s="17">
        <f>1/(1+D$3)^A12</f>
        <v>0.7350298527964533</v>
      </c>
      <c r="C12" s="18"/>
      <c r="D12" s="19"/>
      <c r="E12" s="20">
        <f t="shared" si="3"/>
        <v>2000</v>
      </c>
      <c r="F12" s="21">
        <f t="shared" si="0"/>
        <v>1470.0597055929065</v>
      </c>
      <c r="G12" s="18"/>
      <c r="H12" s="19"/>
      <c r="I12" s="20">
        <f t="shared" si="4"/>
        <v>600</v>
      </c>
      <c r="J12" s="21">
        <f t="shared" si="1"/>
        <v>441.01791167787195</v>
      </c>
    </row>
    <row r="13" spans="1:10" ht="12.75">
      <c r="A13" s="16">
        <f t="shared" si="2"/>
        <v>5</v>
      </c>
      <c r="B13" s="17">
        <f>1/(1+D$3)^A13</f>
        <v>0.680583197033753</v>
      </c>
      <c r="C13" s="18"/>
      <c r="D13" s="19"/>
      <c r="E13" s="20">
        <f t="shared" si="3"/>
        <v>2000</v>
      </c>
      <c r="F13" s="21">
        <f t="shared" si="0"/>
        <v>1361.166394067506</v>
      </c>
      <c r="G13" s="18"/>
      <c r="H13" s="19"/>
      <c r="I13" s="20">
        <f t="shared" si="4"/>
        <v>600</v>
      </c>
      <c r="J13" s="21">
        <f t="shared" si="1"/>
        <v>408.3499182202518</v>
      </c>
    </row>
    <row r="14" spans="1:10" ht="12.75">
      <c r="A14" s="16">
        <f t="shared" si="2"/>
        <v>6</v>
      </c>
      <c r="B14" s="17">
        <f>1/(1+D$3)^A14</f>
        <v>0.6301696268831045</v>
      </c>
      <c r="C14" s="18"/>
      <c r="D14" s="19"/>
      <c r="E14" s="20">
        <f t="shared" si="3"/>
        <v>2000</v>
      </c>
      <c r="F14" s="21">
        <f t="shared" si="0"/>
        <v>1260.3392537662091</v>
      </c>
      <c r="G14" s="18"/>
      <c r="H14" s="19"/>
      <c r="I14" s="20">
        <f t="shared" si="4"/>
        <v>600</v>
      </c>
      <c r="J14" s="21">
        <f t="shared" si="1"/>
        <v>378.1017761298627</v>
      </c>
    </row>
    <row r="15" spans="1:10" ht="12.75">
      <c r="A15" s="16">
        <f t="shared" si="2"/>
        <v>7</v>
      </c>
      <c r="B15" s="17">
        <f>1/(1+D$3)^A15</f>
        <v>0.5834903952621339</v>
      </c>
      <c r="C15" s="18"/>
      <c r="D15" s="19"/>
      <c r="E15" s="20">
        <f t="shared" si="3"/>
        <v>2000</v>
      </c>
      <c r="F15" s="21">
        <f t="shared" si="0"/>
        <v>1166.9807905242678</v>
      </c>
      <c r="G15" s="18"/>
      <c r="H15" s="19"/>
      <c r="I15" s="20">
        <f t="shared" si="4"/>
        <v>600</v>
      </c>
      <c r="J15" s="21">
        <f t="shared" si="1"/>
        <v>350.0942371572803</v>
      </c>
    </row>
    <row r="16" spans="1:10" ht="12.75">
      <c r="A16" s="16">
        <f t="shared" si="2"/>
        <v>8</v>
      </c>
      <c r="B16" s="17">
        <f>1/(1+D$3)^A16</f>
        <v>0.5402688845019757</v>
      </c>
      <c r="C16" s="18"/>
      <c r="D16" s="19"/>
      <c r="E16" s="20">
        <f t="shared" si="3"/>
        <v>2000</v>
      </c>
      <c r="F16" s="21">
        <f t="shared" si="0"/>
        <v>1080.5377690039516</v>
      </c>
      <c r="G16" s="18"/>
      <c r="H16" s="19"/>
      <c r="I16" s="20">
        <f t="shared" si="4"/>
        <v>600</v>
      </c>
      <c r="J16" s="21">
        <f t="shared" si="1"/>
        <v>324.1613307011854</v>
      </c>
    </row>
    <row r="17" spans="1:10" ht="13.5" thickBot="1">
      <c r="A17" s="16">
        <f t="shared" si="2"/>
        <v>9</v>
      </c>
      <c r="B17" s="17">
        <f>1/(1+D$3)^A17</f>
        <v>0.500248967131459</v>
      </c>
      <c r="C17" s="22"/>
      <c r="D17" s="23"/>
      <c r="E17" s="24">
        <f t="shared" si="3"/>
        <v>2000</v>
      </c>
      <c r="F17" s="25">
        <f t="shared" si="0"/>
        <v>1000.4979342629181</v>
      </c>
      <c r="G17" s="22"/>
      <c r="H17" s="23"/>
      <c r="I17" s="24">
        <f t="shared" si="4"/>
        <v>600</v>
      </c>
      <c r="J17" s="25">
        <f t="shared" si="1"/>
        <v>300.1493802788754</v>
      </c>
    </row>
    <row r="18" spans="3:10" ht="12.75">
      <c r="C18" s="26" t="s">
        <v>3</v>
      </c>
      <c r="D18" s="27">
        <f>SUM(D8:D17)</f>
        <v>7000</v>
      </c>
      <c r="E18" s="28" t="s">
        <v>4</v>
      </c>
      <c r="F18" s="21">
        <f>SUM(F8:F17)</f>
        <v>12493.775821713516</v>
      </c>
      <c r="G18" s="26" t="s">
        <v>3</v>
      </c>
      <c r="H18" s="27">
        <f>SUM(H8:H17)</f>
        <v>2000</v>
      </c>
      <c r="I18" s="28" t="s">
        <v>4</v>
      </c>
      <c r="J18" s="21">
        <f>SUM(J8:J17)</f>
        <v>3748.1327465140553</v>
      </c>
    </row>
    <row r="19" spans="3:10" ht="12.75">
      <c r="C19" s="29"/>
      <c r="D19" s="30" t="s">
        <v>10</v>
      </c>
      <c r="E19" s="30">
        <f>F18-D18</f>
        <v>5493.775821713516</v>
      </c>
      <c r="F19" s="51" t="str">
        <f>IF((E19&gt;I19),"Preferred","Rejected")</f>
        <v>Preferred</v>
      </c>
      <c r="G19" s="42"/>
      <c r="H19" s="30" t="s">
        <v>10</v>
      </c>
      <c r="I19" s="30">
        <f>J18-H18</f>
        <v>1748.1327465140553</v>
      </c>
      <c r="J19" s="51" t="str">
        <f>IF((I19&gt;E19),"Preferred","Rejected")</f>
        <v>Rejected</v>
      </c>
    </row>
    <row r="20" spans="3:10" ht="12.75">
      <c r="C20" s="29"/>
      <c r="D20" s="30" t="s">
        <v>11</v>
      </c>
      <c r="E20" s="31">
        <f>F18/D18</f>
        <v>1.784825117387645</v>
      </c>
      <c r="F20" s="51" t="str">
        <f>IF((E20&gt;I20),"Preferred","Rejected")</f>
        <v>Rejected</v>
      </c>
      <c r="G20" s="42"/>
      <c r="H20" s="30" t="s">
        <v>11</v>
      </c>
      <c r="I20" s="31">
        <f>J18/H18</f>
        <v>1.8740663732570277</v>
      </c>
      <c r="J20" s="51" t="str">
        <f>IF((I20&gt;E20),"Preferred","Rejected")</f>
        <v>Preferred</v>
      </c>
    </row>
    <row r="21" spans="3:10" ht="13.5" thickBot="1">
      <c r="C21" s="32"/>
      <c r="D21" s="44" t="s">
        <v>12</v>
      </c>
      <c r="E21" s="34">
        <f>E19/C8</f>
        <v>0.7848251173876452</v>
      </c>
      <c r="F21" s="52" t="str">
        <f>IF((E21&gt;I21),"Preferred","Rejected")</f>
        <v>Rejected</v>
      </c>
      <c r="G21" s="36"/>
      <c r="H21" s="44" t="s">
        <v>12</v>
      </c>
      <c r="I21" s="34">
        <f>I19/G8</f>
        <v>0.8740663732570276</v>
      </c>
      <c r="J21" s="52" t="str">
        <f>IF((I21&gt;E21),"Preferred","Rejected")</f>
        <v>Preferred</v>
      </c>
    </row>
  </sheetData>
  <printOptions horizontalCentered="1" verticalCentered="1"/>
  <pageMargins left="1.1811023622047245" right="0.7480314960629921" top="0.7086614173228347" bottom="1.2598425196850394" header="0.5" footer="0.5"/>
  <pageSetup horizontalDpi="300" verticalDpi="300" orientation="landscape" paperSize="9" r:id="rId3"/>
  <headerFooter alignWithMargins="0">
    <oddHeader>&amp;C&amp;A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