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Template" sheetId="1" r:id="rId1"/>
    <sheet name="Complete" sheetId="2" r:id="rId2"/>
    <sheet name="Model 2" sheetId="3" r:id="rId3"/>
  </sheets>
  <definedNames>
    <definedName name="agenow">#N/A</definedName>
    <definedName name="contribution" localSheetId="2">'Model 2'!$D$3</definedName>
    <definedName name="contribution" localSheetId="0">'Template'!$D$3</definedName>
    <definedName name="contribution">'Complete'!$D$3</definedName>
    <definedName name="retage">#N/A</definedName>
    <definedName name="return" localSheetId="2">'Model 2'!$D$4</definedName>
    <definedName name="return" localSheetId="0">'Template'!$D$4</definedName>
    <definedName name="return">'Complete'!$D$4</definedName>
  </definedNames>
  <calcPr fullCalcOnLoad="1"/>
</workbook>
</file>

<file path=xl/sharedStrings.xml><?xml version="1.0" encoding="utf-8"?>
<sst xmlns="http://schemas.openxmlformats.org/spreadsheetml/2006/main" count="27" uniqueCount="9">
  <si>
    <t>Annual contribution</t>
  </si>
  <si>
    <t>Return on investment</t>
  </si>
  <si>
    <t>Retirement lump sum</t>
  </si>
  <si>
    <t>Age</t>
  </si>
  <si>
    <t>Contribution</t>
  </si>
  <si>
    <t>Accumulation Factor = (1+return)^(64-age)</t>
  </si>
  <si>
    <t>Future value</t>
  </si>
  <si>
    <t>9.1  Retirement accumulation model</t>
  </si>
  <si>
    <t>Accumulated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</si>
</sst>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0.0000"/>
    <numFmt numFmtId="167" formatCode="0.0"/>
    <numFmt numFmtId="168" formatCode="0.00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 quotePrefix="1">
      <alignment horizontal="right" vertical="top" wrapText="1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2" xfId="0" applyNumberFormat="1" applyFont="1" applyBorder="1" applyAlignment="1">
      <alignment/>
    </xf>
    <xf numFmtId="0" fontId="8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9" fontId="8" fillId="4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omma_CH09EX02" xfId="17"/>
    <cellStyle name="Comma_CH09EX08" xfId="18"/>
    <cellStyle name="Comma_VFT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32</xdr:row>
      <xdr:rowOff>47625</xdr:rowOff>
    </xdr:from>
    <xdr:to>
      <xdr:col>6</xdr:col>
      <xdr:colOff>485775</xdr:colOff>
      <xdr:row>33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4086225" y="5753100"/>
          <a:ext cx="981075" cy="2286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=sum(D9:D33)</a:t>
          </a:r>
        </a:p>
      </xdr:txBody>
    </xdr:sp>
    <xdr:clientData/>
  </xdr:twoCellAnchor>
  <xdr:twoCellAnchor>
    <xdr:from>
      <xdr:col>4</xdr:col>
      <xdr:colOff>19050</xdr:colOff>
      <xdr:row>33</xdr:row>
      <xdr:rowOff>9525</xdr:rowOff>
    </xdr:from>
    <xdr:to>
      <xdr:col>5</xdr:col>
      <xdr:colOff>133350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3381375" y="5886450"/>
          <a:ext cx="7239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409575</xdr:colOff>
      <xdr:row>7</xdr:row>
      <xdr:rowOff>47625</xdr:rowOff>
    </xdr:from>
    <xdr:to>
      <xdr:col>6</xdr:col>
      <xdr:colOff>504825</xdr:colOff>
      <xdr:row>7</xdr:row>
      <xdr:rowOff>438150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771900" y="1219200"/>
          <a:ext cx="1314450" cy="3905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=contribution, filled down</a:t>
          </a:r>
        </a:p>
      </xdr:txBody>
    </xdr:sp>
    <xdr:clientData/>
  </xdr:twoCellAnchor>
  <xdr:twoCellAnchor>
    <xdr:from>
      <xdr:col>1</xdr:col>
      <xdr:colOff>723900</xdr:colOff>
      <xdr:row>7</xdr:row>
      <xdr:rowOff>66675</xdr:rowOff>
    </xdr:from>
    <xdr:to>
      <xdr:col>4</xdr:col>
      <xdr:colOff>419100</xdr:colOff>
      <xdr:row>8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1333500" y="1238250"/>
          <a:ext cx="244792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552450</xdr:rowOff>
    </xdr:from>
    <xdr:to>
      <xdr:col>6</xdr:col>
      <xdr:colOff>523875</xdr:colOff>
      <xdr:row>12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3571875" y="1724025"/>
          <a:ext cx="1533525" cy="8763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(1 + return)^(64 - A9)
(You may have different ages in here.); if so, expand or contract the model</a:t>
          </a:r>
        </a:p>
      </xdr:txBody>
    </xdr:sp>
    <xdr:clientData/>
  </xdr:twoCellAnchor>
  <xdr:twoCellAnchor>
    <xdr:from>
      <xdr:col>2</xdr:col>
      <xdr:colOff>1104900</xdr:colOff>
      <xdr:row>8</xdr:row>
      <xdr:rowOff>76200</xdr:rowOff>
    </xdr:from>
    <xdr:to>
      <xdr:col>4</xdr:col>
      <xdr:colOff>228600</xdr:colOff>
      <xdr:row>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571750" y="1895475"/>
          <a:ext cx="1019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123825</xdr:rowOff>
    </xdr:from>
    <xdr:to>
      <xdr:col>5</xdr:col>
      <xdr:colOff>276225</xdr:colOff>
      <xdr:row>15</xdr:row>
      <xdr:rowOff>57150</xdr:rowOff>
    </xdr:to>
    <xdr:sp>
      <xdr:nvSpPr>
        <xdr:cNvPr id="7" name="Text 7"/>
        <xdr:cNvSpPr txBox="1">
          <a:spLocks noChangeArrowheads="1"/>
        </xdr:cNvSpPr>
      </xdr:nvSpPr>
      <xdr:spPr>
        <a:xfrm>
          <a:off x="3562350" y="2752725"/>
          <a:ext cx="685800" cy="2571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B9 * C9</a:t>
          </a:r>
        </a:p>
      </xdr:txBody>
    </xdr:sp>
    <xdr:clientData/>
  </xdr:twoCellAnchor>
  <xdr:twoCellAnchor>
    <xdr:from>
      <xdr:col>4</xdr:col>
      <xdr:colOff>19050</xdr:colOff>
      <xdr:row>8</xdr:row>
      <xdr:rowOff>123825</xdr:rowOff>
    </xdr:from>
    <xdr:to>
      <xdr:col>4</xdr:col>
      <xdr:colOff>428625</xdr:colOff>
      <xdr:row>13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381375" y="1943100"/>
          <a:ext cx="4095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419100</xdr:colOff>
      <xdr:row>0</xdr:row>
      <xdr:rowOff>95250</xdr:rowOff>
    </xdr:from>
    <xdr:to>
      <xdr:col>7</xdr:col>
      <xdr:colOff>123825</xdr:colOff>
      <xdr:row>4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3781425" y="95250"/>
          <a:ext cx="1533525" cy="5905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Name these cells &lt;contribution&gt; and &lt;return&gt;</a:t>
          </a:r>
        </a:p>
      </xdr:txBody>
    </xdr:sp>
    <xdr:clientData/>
  </xdr:twoCellAnchor>
  <xdr:twoCellAnchor>
    <xdr:from>
      <xdr:col>4</xdr:col>
      <xdr:colOff>19050</xdr:colOff>
      <xdr:row>1</xdr:row>
      <xdr:rowOff>152400</xdr:rowOff>
    </xdr:from>
    <xdr:to>
      <xdr:col>4</xdr:col>
      <xdr:colOff>390525</xdr:colOff>
      <xdr:row>2</xdr:row>
      <xdr:rowOff>57150</xdr:rowOff>
    </xdr:to>
    <xdr:sp>
      <xdr:nvSpPr>
        <xdr:cNvPr id="10" name="Line 10"/>
        <xdr:cNvSpPr>
          <a:spLocks/>
        </xdr:cNvSpPr>
      </xdr:nvSpPr>
      <xdr:spPr>
        <a:xfrm flipH="1">
          <a:off x="3381375" y="352425"/>
          <a:ext cx="3714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142875</xdr:rowOff>
    </xdr:from>
    <xdr:to>
      <xdr:col>4</xdr:col>
      <xdr:colOff>419100</xdr:colOff>
      <xdr:row>3</xdr:row>
      <xdr:rowOff>85725</xdr:rowOff>
    </xdr:to>
    <xdr:sp>
      <xdr:nvSpPr>
        <xdr:cNvPr id="11" name="Line 11"/>
        <xdr:cNvSpPr>
          <a:spLocks/>
        </xdr:cNvSpPr>
      </xdr:nvSpPr>
      <xdr:spPr>
        <a:xfrm flipH="1">
          <a:off x="3362325" y="504825"/>
          <a:ext cx="419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257175</xdr:colOff>
      <xdr:row>34</xdr:row>
      <xdr:rowOff>133350</xdr:rowOff>
    </xdr:from>
    <xdr:to>
      <xdr:col>4</xdr:col>
      <xdr:colOff>152400</xdr:colOff>
      <xdr:row>40</xdr:row>
      <xdr:rowOff>57150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257175" y="6172200"/>
          <a:ext cx="3257550" cy="895350"/>
        </a:xfrm>
        <a:prstGeom prst="roundRect">
          <a:avLst/>
        </a:prstGeom>
        <a:solidFill>
          <a:srgbClr val="FFCC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Implicit in this spreadsheet is the assumption that the annual contribution is invested at the end of each year; that is why it truncates at 64 rather than 65; the end of year 64 is the retiree's 65th birthday.</a:t>
          </a:r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6</xdr:col>
      <xdr:colOff>247650</xdr:colOff>
      <xdr:row>6</xdr:row>
      <xdr:rowOff>47625</xdr:rowOff>
    </xdr:to>
    <xdr:sp>
      <xdr:nvSpPr>
        <xdr:cNvPr id="13" name="Text 3"/>
        <xdr:cNvSpPr txBox="1">
          <a:spLocks noChangeArrowheads="1"/>
        </xdr:cNvSpPr>
      </xdr:nvSpPr>
      <xdr:spPr>
        <a:xfrm>
          <a:off x="3752850" y="781050"/>
          <a:ext cx="1076325" cy="2762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from bottom</a:t>
          </a:r>
        </a:p>
      </xdr:txBody>
    </xdr:sp>
    <xdr:clientData/>
  </xdr:twoCellAnchor>
  <xdr:twoCellAnchor>
    <xdr:from>
      <xdr:col>3</xdr:col>
      <xdr:colOff>733425</xdr:colOff>
      <xdr:row>5</xdr:row>
      <xdr:rowOff>0</xdr:rowOff>
    </xdr:from>
    <xdr:to>
      <xdr:col>4</xdr:col>
      <xdr:colOff>400050</xdr:colOff>
      <xdr:row>5</xdr:row>
      <xdr:rowOff>104775</xdr:rowOff>
    </xdr:to>
    <xdr:sp>
      <xdr:nvSpPr>
        <xdr:cNvPr id="14" name="Line 14"/>
        <xdr:cNvSpPr>
          <a:spLocks/>
        </xdr:cNvSpPr>
      </xdr:nvSpPr>
      <xdr:spPr>
        <a:xfrm flipH="1">
          <a:off x="3343275" y="847725"/>
          <a:ext cx="419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6</xdr:row>
      <xdr:rowOff>28575</xdr:rowOff>
    </xdr:from>
    <xdr:to>
      <xdr:col>6</xdr:col>
      <xdr:colOff>28575</xdr:colOff>
      <xdr:row>12</xdr:row>
      <xdr:rowOff>95250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3800475" y="1038225"/>
          <a:ext cx="809625" cy="1524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This model has had a spinner control added, to allow you to vary the interest rate.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2.8515625" style="4" customWidth="1"/>
    <col min="3" max="3" width="17.140625" style="4" customWidth="1"/>
    <col min="4" max="4" width="11.28125" style="4" customWidth="1"/>
    <col min="5" max="16384" width="9.140625" style="4" customWidth="1"/>
  </cols>
  <sheetData>
    <row r="1" spans="1:4" ht="15.75">
      <c r="A1" s="17" t="s">
        <v>7</v>
      </c>
      <c r="B1" s="18"/>
      <c r="C1" s="19"/>
      <c r="D1" s="18"/>
    </row>
    <row r="3" spans="2:4" ht="12.75">
      <c r="B3" s="15" t="s">
        <v>0</v>
      </c>
      <c r="C3" s="15"/>
      <c r="D3" s="15">
        <v>5000</v>
      </c>
    </row>
    <row r="4" spans="2:4" ht="12.75">
      <c r="B4" s="15" t="s">
        <v>1</v>
      </c>
      <c r="C4" s="15"/>
      <c r="D4" s="16">
        <v>0.05</v>
      </c>
    </row>
    <row r="5" ht="12.75">
      <c r="D5" s="5"/>
    </row>
    <row r="6" spans="2:4" ht="12.75">
      <c r="B6" s="13" t="s">
        <v>2</v>
      </c>
      <c r="C6" s="13"/>
      <c r="D6" s="14">
        <f>D34</f>
        <v>0</v>
      </c>
    </row>
    <row r="7" ht="12.75">
      <c r="D7" s="5"/>
    </row>
    <row r="8" spans="1:4" ht="51" customHeight="1" thickBot="1">
      <c r="A8" s="6" t="s">
        <v>3</v>
      </c>
      <c r="B8" s="7" t="s">
        <v>4</v>
      </c>
      <c r="C8" s="8" t="s">
        <v>5</v>
      </c>
      <c r="D8" s="7" t="s">
        <v>6</v>
      </c>
    </row>
    <row r="9" spans="1:4" ht="12.75">
      <c r="A9" s="4">
        <v>40</v>
      </c>
      <c r="B9" s="9"/>
      <c r="C9" s="10"/>
      <c r="D9" s="9"/>
    </row>
    <row r="10" spans="1:4" ht="12.75">
      <c r="A10" s="4">
        <f aca="true" t="shared" si="0" ref="A10:A33">1+A9</f>
        <v>41</v>
      </c>
      <c r="B10" s="9"/>
      <c r="C10" s="10"/>
      <c r="D10" s="9"/>
    </row>
    <row r="11" spans="1:4" ht="12.75">
      <c r="A11" s="4">
        <f t="shared" si="0"/>
        <v>42</v>
      </c>
      <c r="B11" s="9"/>
      <c r="C11" s="10"/>
      <c r="D11" s="9"/>
    </row>
    <row r="12" spans="1:4" ht="12.75">
      <c r="A12" s="4">
        <f t="shared" si="0"/>
        <v>43</v>
      </c>
      <c r="B12" s="9"/>
      <c r="C12" s="10"/>
      <c r="D12" s="9"/>
    </row>
    <row r="13" spans="1:4" ht="12.75">
      <c r="A13" s="4">
        <f t="shared" si="0"/>
        <v>44</v>
      </c>
      <c r="B13" s="9"/>
      <c r="C13" s="10"/>
      <c r="D13" s="9"/>
    </row>
    <row r="14" spans="1:4" ht="12.75">
      <c r="A14" s="4">
        <f t="shared" si="0"/>
        <v>45</v>
      </c>
      <c r="B14" s="9"/>
      <c r="C14" s="10"/>
      <c r="D14" s="9"/>
    </row>
    <row r="15" spans="1:4" ht="12.75">
      <c r="A15" s="4">
        <f t="shared" si="0"/>
        <v>46</v>
      </c>
      <c r="B15" s="9"/>
      <c r="C15" s="10"/>
      <c r="D15" s="9"/>
    </row>
    <row r="16" spans="1:4" ht="12.75">
      <c r="A16" s="4">
        <f t="shared" si="0"/>
        <v>47</v>
      </c>
      <c r="B16" s="9"/>
      <c r="C16" s="10"/>
      <c r="D16" s="9"/>
    </row>
    <row r="17" spans="1:4" ht="12.75">
      <c r="A17" s="4">
        <f t="shared" si="0"/>
        <v>48</v>
      </c>
      <c r="B17" s="9"/>
      <c r="C17" s="10"/>
      <c r="D17" s="9"/>
    </row>
    <row r="18" spans="1:4" ht="12.75">
      <c r="A18" s="4">
        <f t="shared" si="0"/>
        <v>49</v>
      </c>
      <c r="B18" s="9"/>
      <c r="C18" s="10"/>
      <c r="D18" s="9"/>
    </row>
    <row r="19" spans="1:4" ht="12.75">
      <c r="A19" s="4">
        <f t="shared" si="0"/>
        <v>50</v>
      </c>
      <c r="B19" s="9"/>
      <c r="C19" s="10"/>
      <c r="D19" s="9"/>
    </row>
    <row r="20" spans="1:4" ht="12.75">
      <c r="A20" s="4">
        <f t="shared" si="0"/>
        <v>51</v>
      </c>
      <c r="B20" s="9"/>
      <c r="C20" s="10"/>
      <c r="D20" s="9"/>
    </row>
    <row r="21" spans="1:4" ht="12.75">
      <c r="A21" s="4">
        <f t="shared" si="0"/>
        <v>52</v>
      </c>
      <c r="B21" s="9"/>
      <c r="C21" s="10"/>
      <c r="D21" s="9"/>
    </row>
    <row r="22" spans="1:4" ht="12.75">
      <c r="A22" s="4">
        <f t="shared" si="0"/>
        <v>53</v>
      </c>
      <c r="B22" s="9"/>
      <c r="C22" s="10"/>
      <c r="D22" s="9"/>
    </row>
    <row r="23" spans="1:4" ht="12.75">
      <c r="A23" s="4">
        <f t="shared" si="0"/>
        <v>54</v>
      </c>
      <c r="B23" s="9"/>
      <c r="C23" s="10"/>
      <c r="D23" s="9"/>
    </row>
    <row r="24" spans="1:4" ht="12.75">
      <c r="A24" s="4">
        <f t="shared" si="0"/>
        <v>55</v>
      </c>
      <c r="B24" s="9"/>
      <c r="C24" s="10"/>
      <c r="D24" s="9"/>
    </row>
    <row r="25" spans="1:4" ht="12.75">
      <c r="A25" s="4">
        <f t="shared" si="0"/>
        <v>56</v>
      </c>
      <c r="B25" s="9"/>
      <c r="C25" s="10"/>
      <c r="D25" s="9"/>
    </row>
    <row r="26" spans="1:4" ht="12.75">
      <c r="A26" s="4">
        <f t="shared" si="0"/>
        <v>57</v>
      </c>
      <c r="B26" s="9"/>
      <c r="C26" s="10"/>
      <c r="D26" s="9"/>
    </row>
    <row r="27" spans="1:4" ht="12.75">
      <c r="A27" s="4">
        <f t="shared" si="0"/>
        <v>58</v>
      </c>
      <c r="B27" s="9"/>
      <c r="C27" s="10"/>
      <c r="D27" s="9"/>
    </row>
    <row r="28" spans="1:4" ht="12.75">
      <c r="A28" s="4">
        <f t="shared" si="0"/>
        <v>59</v>
      </c>
      <c r="B28" s="9"/>
      <c r="C28" s="10"/>
      <c r="D28" s="9"/>
    </row>
    <row r="29" spans="1:4" ht="12.75">
      <c r="A29" s="4">
        <f t="shared" si="0"/>
        <v>60</v>
      </c>
      <c r="B29" s="9"/>
      <c r="C29" s="10"/>
      <c r="D29" s="9"/>
    </row>
    <row r="30" spans="1:4" ht="12.75">
      <c r="A30" s="4">
        <f t="shared" si="0"/>
        <v>61</v>
      </c>
      <c r="B30" s="9"/>
      <c r="C30" s="10"/>
      <c r="D30" s="9"/>
    </row>
    <row r="31" spans="1:4" ht="12.75">
      <c r="A31" s="4">
        <f t="shared" si="0"/>
        <v>62</v>
      </c>
      <c r="B31" s="9"/>
      <c r="C31" s="10"/>
      <c r="D31" s="9"/>
    </row>
    <row r="32" spans="1:4" ht="12.75">
      <c r="A32" s="4">
        <f t="shared" si="0"/>
        <v>63</v>
      </c>
      <c r="B32" s="9"/>
      <c r="C32" s="10"/>
      <c r="D32" s="9"/>
    </row>
    <row r="33" spans="1:4" ht="13.5" thickBot="1">
      <c r="A33" s="4">
        <f t="shared" si="0"/>
        <v>64</v>
      </c>
      <c r="B33" s="9"/>
      <c r="C33" s="10"/>
      <c r="D33" s="9"/>
    </row>
    <row r="34" spans="3:4" ht="12.75">
      <c r="C34" s="11" t="s">
        <v>8</v>
      </c>
      <c r="D34" s="12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2.8515625" style="4" customWidth="1"/>
    <col min="3" max="3" width="17.140625" style="4" customWidth="1"/>
    <col min="4" max="4" width="11.28125" style="4" customWidth="1"/>
    <col min="5" max="16384" width="9.140625" style="4" customWidth="1"/>
  </cols>
  <sheetData>
    <row r="1" spans="1:4" ht="15.75">
      <c r="A1" s="1" t="s">
        <v>7</v>
      </c>
      <c r="B1" s="2"/>
      <c r="C1" s="3"/>
      <c r="D1" s="2"/>
    </row>
    <row r="3" spans="2:4" ht="12.75">
      <c r="B3" s="15" t="s">
        <v>0</v>
      </c>
      <c r="C3" s="15"/>
      <c r="D3" s="15">
        <v>5000</v>
      </c>
    </row>
    <row r="4" spans="2:4" ht="12.75">
      <c r="B4" s="15" t="s">
        <v>1</v>
      </c>
      <c r="C4" s="15"/>
      <c r="D4" s="16">
        <v>0.05</v>
      </c>
    </row>
    <row r="5" ht="12.75">
      <c r="D5" s="5"/>
    </row>
    <row r="6" spans="2:4" ht="12.75">
      <c r="B6" s="13" t="s">
        <v>2</v>
      </c>
      <c r="C6" s="13"/>
      <c r="D6" s="14">
        <f>D34</f>
        <v>238635.49408993853</v>
      </c>
    </row>
    <row r="7" ht="12.75">
      <c r="D7" s="5"/>
    </row>
    <row r="8" spans="1:4" ht="51" customHeight="1" thickBot="1">
      <c r="A8" s="6" t="s">
        <v>3</v>
      </c>
      <c r="B8" s="7" t="s">
        <v>4</v>
      </c>
      <c r="C8" s="8" t="s">
        <v>5</v>
      </c>
      <c r="D8" s="7" t="s">
        <v>6</v>
      </c>
    </row>
    <row r="9" spans="1:4" ht="12.75">
      <c r="A9" s="4">
        <v>40</v>
      </c>
      <c r="B9" s="9">
        <f aca="true" t="shared" si="0" ref="B9:B33">contribution</f>
        <v>5000</v>
      </c>
      <c r="C9" s="10">
        <f aca="true" t="shared" si="1" ref="C9:C33">(1+return)^(64-A9)</f>
        <v>3.2250999437137007</v>
      </c>
      <c r="D9" s="9">
        <f aca="true" t="shared" si="2" ref="D9:D33">B9*C9</f>
        <v>16125.499718568504</v>
      </c>
    </row>
    <row r="10" spans="1:4" ht="12.75">
      <c r="A10" s="4">
        <f aca="true" t="shared" si="3" ref="A10:A33">1+A9</f>
        <v>41</v>
      </c>
      <c r="B10" s="9">
        <f t="shared" si="0"/>
        <v>5000</v>
      </c>
      <c r="C10" s="10">
        <f t="shared" si="1"/>
        <v>3.0715237559178106</v>
      </c>
      <c r="D10" s="9">
        <f t="shared" si="2"/>
        <v>15357.618779589053</v>
      </c>
    </row>
    <row r="11" spans="1:4" ht="12.75">
      <c r="A11" s="4">
        <f t="shared" si="3"/>
        <v>42</v>
      </c>
      <c r="B11" s="9">
        <f t="shared" si="0"/>
        <v>5000</v>
      </c>
      <c r="C11" s="10">
        <f t="shared" si="1"/>
        <v>2.9252607199217238</v>
      </c>
      <c r="D11" s="9">
        <f t="shared" si="2"/>
        <v>14626.303599608618</v>
      </c>
    </row>
    <row r="12" spans="1:4" ht="12.75">
      <c r="A12" s="4">
        <f t="shared" si="3"/>
        <v>43</v>
      </c>
      <c r="B12" s="9">
        <f t="shared" si="0"/>
        <v>5000</v>
      </c>
      <c r="C12" s="10">
        <f t="shared" si="1"/>
        <v>2.785962590401642</v>
      </c>
      <c r="D12" s="9">
        <f t="shared" si="2"/>
        <v>13929.81295200821</v>
      </c>
    </row>
    <row r="13" spans="1:4" ht="12.75">
      <c r="A13" s="4">
        <f t="shared" si="3"/>
        <v>44</v>
      </c>
      <c r="B13" s="9">
        <f t="shared" si="0"/>
        <v>5000</v>
      </c>
      <c r="C13" s="10">
        <f t="shared" si="1"/>
        <v>2.653297705144421</v>
      </c>
      <c r="D13" s="9">
        <f t="shared" si="2"/>
        <v>13266.488525722105</v>
      </c>
    </row>
    <row r="14" spans="1:4" ht="12.75">
      <c r="A14" s="4">
        <f t="shared" si="3"/>
        <v>45</v>
      </c>
      <c r="B14" s="9">
        <f t="shared" si="0"/>
        <v>5000</v>
      </c>
      <c r="C14" s="10">
        <f t="shared" si="1"/>
        <v>2.526950195375639</v>
      </c>
      <c r="D14" s="9">
        <f t="shared" si="2"/>
        <v>12634.750976878195</v>
      </c>
    </row>
    <row r="15" spans="1:4" ht="12.75">
      <c r="A15" s="4">
        <f t="shared" si="3"/>
        <v>46</v>
      </c>
      <c r="B15" s="9">
        <f t="shared" si="0"/>
        <v>5000</v>
      </c>
      <c r="C15" s="10">
        <f t="shared" si="1"/>
        <v>2.4066192336910848</v>
      </c>
      <c r="D15" s="9">
        <f t="shared" si="2"/>
        <v>12033.096168455424</v>
      </c>
    </row>
    <row r="16" spans="1:4" ht="12.75">
      <c r="A16" s="4">
        <f t="shared" si="3"/>
        <v>47</v>
      </c>
      <c r="B16" s="9">
        <f t="shared" si="0"/>
        <v>5000</v>
      </c>
      <c r="C16" s="10">
        <f t="shared" si="1"/>
        <v>2.292018317801033</v>
      </c>
      <c r="D16" s="9">
        <f t="shared" si="2"/>
        <v>11460.091589005166</v>
      </c>
    </row>
    <row r="17" spans="1:4" ht="12.75">
      <c r="A17" s="4">
        <f t="shared" si="3"/>
        <v>48</v>
      </c>
      <c r="B17" s="9">
        <f t="shared" si="0"/>
        <v>5000</v>
      </c>
      <c r="C17" s="10">
        <f t="shared" si="1"/>
        <v>2.182874588381936</v>
      </c>
      <c r="D17" s="9">
        <f t="shared" si="2"/>
        <v>10914.37294190968</v>
      </c>
    </row>
    <row r="18" spans="1:4" ht="12.75">
      <c r="A18" s="4">
        <f t="shared" si="3"/>
        <v>49</v>
      </c>
      <c r="B18" s="9">
        <f t="shared" si="0"/>
        <v>5000</v>
      </c>
      <c r="C18" s="10">
        <f t="shared" si="1"/>
        <v>2.078928179411368</v>
      </c>
      <c r="D18" s="9">
        <f t="shared" si="2"/>
        <v>10394.64089705684</v>
      </c>
    </row>
    <row r="19" spans="1:4" ht="12.75">
      <c r="A19" s="4">
        <f t="shared" si="3"/>
        <v>50</v>
      </c>
      <c r="B19" s="9">
        <f t="shared" si="0"/>
        <v>5000</v>
      </c>
      <c r="C19" s="10">
        <f t="shared" si="1"/>
        <v>1.9799315994393973</v>
      </c>
      <c r="D19" s="9">
        <f t="shared" si="2"/>
        <v>9899.657997196986</v>
      </c>
    </row>
    <row r="20" spans="1:4" ht="12.75">
      <c r="A20" s="4">
        <f t="shared" si="3"/>
        <v>51</v>
      </c>
      <c r="B20" s="9">
        <f t="shared" si="0"/>
        <v>5000</v>
      </c>
      <c r="C20" s="10">
        <f t="shared" si="1"/>
        <v>1.885649142323236</v>
      </c>
      <c r="D20" s="9">
        <f t="shared" si="2"/>
        <v>9428.24571161618</v>
      </c>
    </row>
    <row r="21" spans="1:4" ht="12.75">
      <c r="A21" s="4">
        <f t="shared" si="3"/>
        <v>52</v>
      </c>
      <c r="B21" s="9">
        <f t="shared" si="0"/>
        <v>5000</v>
      </c>
      <c r="C21" s="10">
        <f t="shared" si="1"/>
        <v>1.7958563260221292</v>
      </c>
      <c r="D21" s="9">
        <f t="shared" si="2"/>
        <v>8979.281630110647</v>
      </c>
    </row>
    <row r="22" spans="1:4" ht="12.75">
      <c r="A22" s="4">
        <f t="shared" si="3"/>
        <v>53</v>
      </c>
      <c r="B22" s="9">
        <f t="shared" si="0"/>
        <v>5000</v>
      </c>
      <c r="C22" s="10">
        <f t="shared" si="1"/>
        <v>1.7103393581163138</v>
      </c>
      <c r="D22" s="9">
        <f t="shared" si="2"/>
        <v>8551.696790581569</v>
      </c>
    </row>
    <row r="23" spans="1:4" ht="12.75">
      <c r="A23" s="4">
        <f t="shared" si="3"/>
        <v>54</v>
      </c>
      <c r="B23" s="9">
        <f t="shared" si="0"/>
        <v>5000</v>
      </c>
      <c r="C23" s="10">
        <f t="shared" si="1"/>
        <v>1.6288946267774416</v>
      </c>
      <c r="D23" s="9">
        <f t="shared" si="2"/>
        <v>8144.473133887208</v>
      </c>
    </row>
    <row r="24" spans="1:4" ht="12.75">
      <c r="A24" s="4">
        <f t="shared" si="3"/>
        <v>55</v>
      </c>
      <c r="B24" s="9">
        <f t="shared" si="0"/>
        <v>5000</v>
      </c>
      <c r="C24" s="10">
        <f t="shared" si="1"/>
        <v>1.5513282159785158</v>
      </c>
      <c r="D24" s="9">
        <f t="shared" si="2"/>
        <v>7756.641079892579</v>
      </c>
    </row>
    <row r="25" spans="1:4" ht="12.75">
      <c r="A25" s="4">
        <f t="shared" si="3"/>
        <v>56</v>
      </c>
      <c r="B25" s="9">
        <f t="shared" si="0"/>
        <v>5000</v>
      </c>
      <c r="C25" s="10">
        <f t="shared" si="1"/>
        <v>1.4774554437890626</v>
      </c>
      <c r="D25" s="9">
        <f t="shared" si="2"/>
        <v>7387.277218945313</v>
      </c>
    </row>
    <row r="26" spans="1:4" ht="12.75">
      <c r="A26" s="4">
        <f t="shared" si="3"/>
        <v>57</v>
      </c>
      <c r="B26" s="9">
        <f t="shared" si="0"/>
        <v>5000</v>
      </c>
      <c r="C26" s="10">
        <f t="shared" si="1"/>
        <v>1.4071004226562502</v>
      </c>
      <c r="D26" s="9">
        <f t="shared" si="2"/>
        <v>7035.502113281251</v>
      </c>
    </row>
    <row r="27" spans="1:4" ht="12.75">
      <c r="A27" s="4">
        <f t="shared" si="3"/>
        <v>58</v>
      </c>
      <c r="B27" s="9">
        <f t="shared" si="0"/>
        <v>5000</v>
      </c>
      <c r="C27" s="10">
        <f t="shared" si="1"/>
        <v>1.340095640625</v>
      </c>
      <c r="D27" s="9">
        <f t="shared" si="2"/>
        <v>6700.478203125</v>
      </c>
    </row>
    <row r="28" spans="1:4" ht="12.75">
      <c r="A28" s="4">
        <f t="shared" si="3"/>
        <v>59</v>
      </c>
      <c r="B28" s="9">
        <f t="shared" si="0"/>
        <v>5000</v>
      </c>
      <c r="C28" s="10">
        <f t="shared" si="1"/>
        <v>1.2762815625000001</v>
      </c>
      <c r="D28" s="9">
        <f t="shared" si="2"/>
        <v>6381.407812500001</v>
      </c>
    </row>
    <row r="29" spans="1:4" ht="12.75">
      <c r="A29" s="4">
        <f t="shared" si="3"/>
        <v>60</v>
      </c>
      <c r="B29" s="9">
        <f t="shared" si="0"/>
        <v>5000</v>
      </c>
      <c r="C29" s="10">
        <f t="shared" si="1"/>
        <v>1.21550625</v>
      </c>
      <c r="D29" s="9">
        <f t="shared" si="2"/>
        <v>6077.53125</v>
      </c>
    </row>
    <row r="30" spans="1:4" ht="12.75">
      <c r="A30" s="4">
        <f t="shared" si="3"/>
        <v>61</v>
      </c>
      <c r="B30" s="9">
        <f t="shared" si="0"/>
        <v>5000</v>
      </c>
      <c r="C30" s="10">
        <f t="shared" si="1"/>
        <v>1.1576250000000001</v>
      </c>
      <c r="D30" s="9">
        <f t="shared" si="2"/>
        <v>5788.125000000001</v>
      </c>
    </row>
    <row r="31" spans="1:4" ht="12.75">
      <c r="A31" s="4">
        <f t="shared" si="3"/>
        <v>62</v>
      </c>
      <c r="B31" s="9">
        <f t="shared" si="0"/>
        <v>5000</v>
      </c>
      <c r="C31" s="10">
        <f t="shared" si="1"/>
        <v>1.1025</v>
      </c>
      <c r="D31" s="9">
        <f t="shared" si="2"/>
        <v>5512.5</v>
      </c>
    </row>
    <row r="32" spans="1:4" ht="12.75">
      <c r="A32" s="4">
        <f t="shared" si="3"/>
        <v>63</v>
      </c>
      <c r="B32" s="9">
        <f t="shared" si="0"/>
        <v>5000</v>
      </c>
      <c r="C32" s="10">
        <f t="shared" si="1"/>
        <v>1.05</v>
      </c>
      <c r="D32" s="9">
        <f t="shared" si="2"/>
        <v>5250</v>
      </c>
    </row>
    <row r="33" spans="1:4" ht="13.5" thickBot="1">
      <c r="A33" s="4">
        <f t="shared" si="3"/>
        <v>64</v>
      </c>
      <c r="B33" s="9">
        <f t="shared" si="0"/>
        <v>5000</v>
      </c>
      <c r="C33" s="10">
        <f t="shared" si="1"/>
        <v>1</v>
      </c>
      <c r="D33" s="9">
        <f t="shared" si="2"/>
        <v>5000</v>
      </c>
    </row>
    <row r="34" spans="3:4" ht="12.75">
      <c r="C34" s="11" t="s">
        <v>8</v>
      </c>
      <c r="D34" s="12">
        <f>SUM(D9:D33)</f>
        <v>238635.49408993853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2.8515625" style="4" customWidth="1"/>
    <col min="3" max="3" width="17.140625" style="4" customWidth="1"/>
    <col min="4" max="4" width="11.28125" style="4" customWidth="1"/>
    <col min="5" max="16384" width="9.140625" style="4" customWidth="1"/>
  </cols>
  <sheetData>
    <row r="1" spans="1:4" ht="15.75">
      <c r="A1" s="20" t="s">
        <v>7</v>
      </c>
      <c r="B1" s="21"/>
      <c r="C1" s="22"/>
      <c r="D1" s="21"/>
    </row>
    <row r="3" spans="2:4" ht="12.75">
      <c r="B3" s="15" t="s">
        <v>0</v>
      </c>
      <c r="C3" s="15"/>
      <c r="D3" s="15">
        <v>5000</v>
      </c>
    </row>
    <row r="4" spans="2:5" ht="12.75">
      <c r="B4" s="15" t="s">
        <v>1</v>
      </c>
      <c r="C4" s="15"/>
      <c r="D4" s="16">
        <f>E4/100</f>
        <v>0.05</v>
      </c>
      <c r="E4" s="4">
        <v>5</v>
      </c>
    </row>
    <row r="5" ht="12.75">
      <c r="D5" s="5"/>
    </row>
    <row r="6" spans="2:4" ht="12.75">
      <c r="B6" s="13" t="s">
        <v>2</v>
      </c>
      <c r="C6" s="13"/>
      <c r="D6" s="14">
        <f>D34</f>
        <v>238635.49408993853</v>
      </c>
    </row>
    <row r="7" ht="12.75">
      <c r="D7" s="5"/>
    </row>
    <row r="8" spans="1:4" ht="51" customHeight="1" thickBot="1">
      <c r="A8" s="6" t="s">
        <v>3</v>
      </c>
      <c r="B8" s="7" t="s">
        <v>4</v>
      </c>
      <c r="C8" s="8" t="s">
        <v>5</v>
      </c>
      <c r="D8" s="7" t="s">
        <v>6</v>
      </c>
    </row>
    <row r="9" spans="1:4" ht="12.75">
      <c r="A9" s="4">
        <v>40</v>
      </c>
      <c r="B9" s="9">
        <f aca="true" t="shared" si="0" ref="B9:B33">contribution</f>
        <v>5000</v>
      </c>
      <c r="C9" s="10">
        <f aca="true" t="shared" si="1" ref="C9:C33">(1+return)^(64-A9)</f>
        <v>3.2250999437137007</v>
      </c>
      <c r="D9" s="9">
        <f aca="true" t="shared" si="2" ref="D9:D33">B9*C9</f>
        <v>16125.499718568504</v>
      </c>
    </row>
    <row r="10" spans="1:4" ht="12.75">
      <c r="A10" s="4">
        <f aca="true" t="shared" si="3" ref="A10:A33">1+A9</f>
        <v>41</v>
      </c>
      <c r="B10" s="9">
        <f t="shared" si="0"/>
        <v>5000</v>
      </c>
      <c r="C10" s="10">
        <f t="shared" si="1"/>
        <v>3.0715237559178106</v>
      </c>
      <c r="D10" s="9">
        <f t="shared" si="2"/>
        <v>15357.618779589053</v>
      </c>
    </row>
    <row r="11" spans="1:4" ht="12.75">
      <c r="A11" s="4">
        <f t="shared" si="3"/>
        <v>42</v>
      </c>
      <c r="B11" s="9">
        <f t="shared" si="0"/>
        <v>5000</v>
      </c>
      <c r="C11" s="10">
        <f t="shared" si="1"/>
        <v>2.9252607199217238</v>
      </c>
      <c r="D11" s="9">
        <f t="shared" si="2"/>
        <v>14626.303599608618</v>
      </c>
    </row>
    <row r="12" spans="1:4" ht="12.75">
      <c r="A12" s="4">
        <f t="shared" si="3"/>
        <v>43</v>
      </c>
      <c r="B12" s="9">
        <f t="shared" si="0"/>
        <v>5000</v>
      </c>
      <c r="C12" s="10">
        <f t="shared" si="1"/>
        <v>2.785962590401642</v>
      </c>
      <c r="D12" s="9">
        <f t="shared" si="2"/>
        <v>13929.81295200821</v>
      </c>
    </row>
    <row r="13" spans="1:4" ht="12.75">
      <c r="A13" s="4">
        <f t="shared" si="3"/>
        <v>44</v>
      </c>
      <c r="B13" s="9">
        <f t="shared" si="0"/>
        <v>5000</v>
      </c>
      <c r="C13" s="10">
        <f t="shared" si="1"/>
        <v>2.653297705144421</v>
      </c>
      <c r="D13" s="9">
        <f t="shared" si="2"/>
        <v>13266.488525722105</v>
      </c>
    </row>
    <row r="14" spans="1:4" ht="12.75">
      <c r="A14" s="4">
        <f t="shared" si="3"/>
        <v>45</v>
      </c>
      <c r="B14" s="9">
        <f t="shared" si="0"/>
        <v>5000</v>
      </c>
      <c r="C14" s="10">
        <f t="shared" si="1"/>
        <v>2.526950195375639</v>
      </c>
      <c r="D14" s="9">
        <f t="shared" si="2"/>
        <v>12634.750976878195</v>
      </c>
    </row>
    <row r="15" spans="1:4" ht="12.75">
      <c r="A15" s="4">
        <f t="shared" si="3"/>
        <v>46</v>
      </c>
      <c r="B15" s="9">
        <f t="shared" si="0"/>
        <v>5000</v>
      </c>
      <c r="C15" s="10">
        <f t="shared" si="1"/>
        <v>2.4066192336910848</v>
      </c>
      <c r="D15" s="9">
        <f t="shared" si="2"/>
        <v>12033.096168455424</v>
      </c>
    </row>
    <row r="16" spans="1:4" ht="12.75">
      <c r="A16" s="4">
        <f t="shared" si="3"/>
        <v>47</v>
      </c>
      <c r="B16" s="9">
        <f t="shared" si="0"/>
        <v>5000</v>
      </c>
      <c r="C16" s="10">
        <f t="shared" si="1"/>
        <v>2.292018317801033</v>
      </c>
      <c r="D16" s="9">
        <f t="shared" si="2"/>
        <v>11460.091589005166</v>
      </c>
    </row>
    <row r="17" spans="1:4" ht="12.75">
      <c r="A17" s="4">
        <f t="shared" si="3"/>
        <v>48</v>
      </c>
      <c r="B17" s="9">
        <f t="shared" si="0"/>
        <v>5000</v>
      </c>
      <c r="C17" s="10">
        <f t="shared" si="1"/>
        <v>2.182874588381936</v>
      </c>
      <c r="D17" s="9">
        <f t="shared" si="2"/>
        <v>10914.37294190968</v>
      </c>
    </row>
    <row r="18" spans="1:4" ht="12.75">
      <c r="A18" s="4">
        <f t="shared" si="3"/>
        <v>49</v>
      </c>
      <c r="B18" s="9">
        <f t="shared" si="0"/>
        <v>5000</v>
      </c>
      <c r="C18" s="10">
        <f t="shared" si="1"/>
        <v>2.078928179411368</v>
      </c>
      <c r="D18" s="9">
        <f t="shared" si="2"/>
        <v>10394.64089705684</v>
      </c>
    </row>
    <row r="19" spans="1:4" ht="12.75">
      <c r="A19" s="4">
        <f t="shared" si="3"/>
        <v>50</v>
      </c>
      <c r="B19" s="9">
        <f t="shared" si="0"/>
        <v>5000</v>
      </c>
      <c r="C19" s="10">
        <f t="shared" si="1"/>
        <v>1.9799315994393973</v>
      </c>
      <c r="D19" s="9">
        <f t="shared" si="2"/>
        <v>9899.657997196986</v>
      </c>
    </row>
    <row r="20" spans="1:4" ht="12.75">
      <c r="A20" s="4">
        <f t="shared" si="3"/>
        <v>51</v>
      </c>
      <c r="B20" s="9">
        <f t="shared" si="0"/>
        <v>5000</v>
      </c>
      <c r="C20" s="10">
        <f t="shared" si="1"/>
        <v>1.885649142323236</v>
      </c>
      <c r="D20" s="9">
        <f t="shared" si="2"/>
        <v>9428.24571161618</v>
      </c>
    </row>
    <row r="21" spans="1:4" ht="12.75">
      <c r="A21" s="4">
        <f t="shared" si="3"/>
        <v>52</v>
      </c>
      <c r="B21" s="9">
        <f t="shared" si="0"/>
        <v>5000</v>
      </c>
      <c r="C21" s="10">
        <f t="shared" si="1"/>
        <v>1.7958563260221292</v>
      </c>
      <c r="D21" s="9">
        <f t="shared" si="2"/>
        <v>8979.281630110647</v>
      </c>
    </row>
    <row r="22" spans="1:4" ht="12.75">
      <c r="A22" s="4">
        <f t="shared" si="3"/>
        <v>53</v>
      </c>
      <c r="B22" s="9">
        <f t="shared" si="0"/>
        <v>5000</v>
      </c>
      <c r="C22" s="10">
        <f t="shared" si="1"/>
        <v>1.7103393581163138</v>
      </c>
      <c r="D22" s="9">
        <f t="shared" si="2"/>
        <v>8551.696790581569</v>
      </c>
    </row>
    <row r="23" spans="1:4" ht="12.75">
      <c r="A23" s="4">
        <f t="shared" si="3"/>
        <v>54</v>
      </c>
      <c r="B23" s="9">
        <f t="shared" si="0"/>
        <v>5000</v>
      </c>
      <c r="C23" s="10">
        <f t="shared" si="1"/>
        <v>1.6288946267774416</v>
      </c>
      <c r="D23" s="9">
        <f t="shared" si="2"/>
        <v>8144.473133887208</v>
      </c>
    </row>
    <row r="24" spans="1:4" ht="12.75">
      <c r="A24" s="4">
        <f t="shared" si="3"/>
        <v>55</v>
      </c>
      <c r="B24" s="9">
        <f t="shared" si="0"/>
        <v>5000</v>
      </c>
      <c r="C24" s="10">
        <f t="shared" si="1"/>
        <v>1.5513282159785158</v>
      </c>
      <c r="D24" s="9">
        <f t="shared" si="2"/>
        <v>7756.641079892579</v>
      </c>
    </row>
    <row r="25" spans="1:4" ht="12.75">
      <c r="A25" s="4">
        <f t="shared" si="3"/>
        <v>56</v>
      </c>
      <c r="B25" s="9">
        <f t="shared" si="0"/>
        <v>5000</v>
      </c>
      <c r="C25" s="10">
        <f t="shared" si="1"/>
        <v>1.4774554437890626</v>
      </c>
      <c r="D25" s="9">
        <f t="shared" si="2"/>
        <v>7387.277218945313</v>
      </c>
    </row>
    <row r="26" spans="1:4" ht="12.75">
      <c r="A26" s="4">
        <f t="shared" si="3"/>
        <v>57</v>
      </c>
      <c r="B26" s="9">
        <f t="shared" si="0"/>
        <v>5000</v>
      </c>
      <c r="C26" s="10">
        <f t="shared" si="1"/>
        <v>1.4071004226562502</v>
      </c>
      <c r="D26" s="9">
        <f t="shared" si="2"/>
        <v>7035.502113281251</v>
      </c>
    </row>
    <row r="27" spans="1:4" ht="12.75">
      <c r="A27" s="4">
        <f t="shared" si="3"/>
        <v>58</v>
      </c>
      <c r="B27" s="9">
        <f t="shared" si="0"/>
        <v>5000</v>
      </c>
      <c r="C27" s="10">
        <f t="shared" si="1"/>
        <v>1.340095640625</v>
      </c>
      <c r="D27" s="9">
        <f t="shared" si="2"/>
        <v>6700.478203125</v>
      </c>
    </row>
    <row r="28" spans="1:4" ht="12.75">
      <c r="A28" s="4">
        <f t="shared" si="3"/>
        <v>59</v>
      </c>
      <c r="B28" s="9">
        <f t="shared" si="0"/>
        <v>5000</v>
      </c>
      <c r="C28" s="10">
        <f t="shared" si="1"/>
        <v>1.2762815625000001</v>
      </c>
      <c r="D28" s="9">
        <f t="shared" si="2"/>
        <v>6381.407812500001</v>
      </c>
    </row>
    <row r="29" spans="1:4" ht="12.75">
      <c r="A29" s="4">
        <f t="shared" si="3"/>
        <v>60</v>
      </c>
      <c r="B29" s="9">
        <f t="shared" si="0"/>
        <v>5000</v>
      </c>
      <c r="C29" s="10">
        <f t="shared" si="1"/>
        <v>1.21550625</v>
      </c>
      <c r="D29" s="9">
        <f t="shared" si="2"/>
        <v>6077.53125</v>
      </c>
    </row>
    <row r="30" spans="1:4" ht="12.75">
      <c r="A30" s="4">
        <f t="shared" si="3"/>
        <v>61</v>
      </c>
      <c r="B30" s="9">
        <f t="shared" si="0"/>
        <v>5000</v>
      </c>
      <c r="C30" s="10">
        <f t="shared" si="1"/>
        <v>1.1576250000000001</v>
      </c>
      <c r="D30" s="9">
        <f t="shared" si="2"/>
        <v>5788.125000000001</v>
      </c>
    </row>
    <row r="31" spans="1:4" ht="12.75">
      <c r="A31" s="4">
        <f t="shared" si="3"/>
        <v>62</v>
      </c>
      <c r="B31" s="9">
        <f t="shared" si="0"/>
        <v>5000</v>
      </c>
      <c r="C31" s="10">
        <f t="shared" si="1"/>
        <v>1.1025</v>
      </c>
      <c r="D31" s="9">
        <f t="shared" si="2"/>
        <v>5512.5</v>
      </c>
    </row>
    <row r="32" spans="1:4" ht="12.75">
      <c r="A32" s="4">
        <f t="shared" si="3"/>
        <v>63</v>
      </c>
      <c r="B32" s="9">
        <f t="shared" si="0"/>
        <v>5000</v>
      </c>
      <c r="C32" s="10">
        <f t="shared" si="1"/>
        <v>1.05</v>
      </c>
      <c r="D32" s="9">
        <f t="shared" si="2"/>
        <v>5250</v>
      </c>
    </row>
    <row r="33" spans="1:4" ht="13.5" thickBot="1">
      <c r="A33" s="4">
        <f t="shared" si="3"/>
        <v>64</v>
      </c>
      <c r="B33" s="9">
        <f t="shared" si="0"/>
        <v>5000</v>
      </c>
      <c r="C33" s="10">
        <f t="shared" si="1"/>
        <v>1</v>
      </c>
      <c r="D33" s="9">
        <f t="shared" si="2"/>
        <v>5000</v>
      </c>
    </row>
    <row r="34" spans="3:4" ht="12.75">
      <c r="C34" s="11" t="s">
        <v>8</v>
      </c>
      <c r="D34" s="12">
        <f>SUM(D9:D33)</f>
        <v>238635.49408993853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r:id="rId3"/>
  <headerFooter alignWithMargins="0">
    <oddHeader>&amp;C&amp;A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