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emplate" sheetId="1" r:id="rId1"/>
    <sheet name="Complete" sheetId="2" r:id="rId2"/>
  </sheets>
  <definedNames>
    <definedName name="_xlnm.Print_Area" localSheetId="1">'Complete'!$A$1:$AA$35</definedName>
    <definedName name="_xlnm.Print_Area" localSheetId="0">'Template'!$A$1:$AA$35</definedName>
  </definedNames>
  <calcPr fullCalcOnLoad="1"/>
</workbook>
</file>

<file path=xl/sharedStrings.xml><?xml version="1.0" encoding="utf-8"?>
<sst xmlns="http://schemas.openxmlformats.org/spreadsheetml/2006/main" count="88" uniqueCount="30">
  <si>
    <t>Transition parameters</t>
  </si>
  <si>
    <t>Starting structure</t>
  </si>
  <si>
    <t>Graduate promotion</t>
  </si>
  <si>
    <t>Graduate intake</t>
  </si>
  <si>
    <t>Graduate loss</t>
  </si>
  <si>
    <t>ASO</t>
  </si>
  <si>
    <t>ASO promotion</t>
  </si>
  <si>
    <t>SO</t>
  </si>
  <si>
    <t>ASO loss</t>
  </si>
  <si>
    <t>SES</t>
  </si>
  <si>
    <t>SO promotion</t>
  </si>
  <si>
    <t>ASO salary '000</t>
  </si>
  <si>
    <t>SO loss</t>
  </si>
  <si>
    <t>SO salary</t>
  </si>
  <si>
    <t>SES loss</t>
  </si>
  <si>
    <t>SES salary</t>
  </si>
  <si>
    <t>Year</t>
  </si>
  <si>
    <t>Graduates</t>
  </si>
  <si>
    <t>ASOs</t>
  </si>
  <si>
    <t>TOT</t>
  </si>
  <si>
    <t>ICR</t>
  </si>
  <si>
    <t>Payroll</t>
  </si>
  <si>
    <t>AP</t>
  </si>
  <si>
    <t>in</t>
  </si>
  <si>
    <t>loss</t>
  </si>
  <si>
    <t>up</t>
  </si>
  <si>
    <t>boy</t>
  </si>
  <si>
    <t>eoy</t>
  </si>
  <si>
    <t>$000</t>
  </si>
  <si>
    <t>6.2  Staffing Model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</si>
</sst>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"/>
    <numFmt numFmtId="167" formatCode="0.0\l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3" borderId="4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9" fontId="7" fillId="3" borderId="5" xfId="0" applyNumberFormat="1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9" fontId="7" fillId="3" borderId="8" xfId="0" applyNumberFormat="1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9" fontId="7" fillId="0" borderId="0" xfId="0" applyNumberFormat="1" applyFont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6" borderId="7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1" fontId="7" fillId="6" borderId="0" xfId="0" applyNumberFormat="1" applyFont="1" applyFill="1" applyAlignment="1">
      <alignment/>
    </xf>
    <xf numFmtId="1" fontId="7" fillId="6" borderId="5" xfId="0" applyNumberFormat="1" applyFont="1" applyFill="1" applyBorder="1" applyAlignment="1">
      <alignment/>
    </xf>
    <xf numFmtId="1" fontId="7" fillId="6" borderId="7" xfId="0" applyNumberFormat="1" applyFont="1" applyFill="1" applyBorder="1" applyAlignment="1">
      <alignment/>
    </xf>
    <xf numFmtId="1" fontId="7" fillId="6" borderId="8" xfId="0" applyNumberFormat="1" applyFont="1" applyFill="1" applyBorder="1" applyAlignment="1">
      <alignment/>
    </xf>
    <xf numFmtId="1" fontId="7" fillId="6" borderId="0" xfId="0" applyNumberFormat="1" applyFont="1" applyFill="1" applyBorder="1" applyAlignment="1">
      <alignment/>
    </xf>
    <xf numFmtId="0" fontId="7" fillId="7" borderId="6" xfId="0" applyFont="1" applyFill="1" applyBorder="1" applyAlignment="1">
      <alignment horizontal="right"/>
    </xf>
    <xf numFmtId="1" fontId="7" fillId="7" borderId="0" xfId="0" applyNumberFormat="1" applyFont="1" applyFill="1" applyAlignment="1">
      <alignment/>
    </xf>
    <xf numFmtId="1" fontId="7" fillId="7" borderId="7" xfId="0" applyNumberFormat="1" applyFont="1" applyFill="1" applyBorder="1" applyAlignment="1">
      <alignment/>
    </xf>
    <xf numFmtId="1" fontId="7" fillId="7" borderId="0" xfId="0" applyNumberFormat="1" applyFont="1" applyFill="1" applyBorder="1" applyAlignment="1">
      <alignment/>
    </xf>
    <xf numFmtId="0" fontId="7" fillId="7" borderId="8" xfId="0" applyFont="1" applyFill="1" applyBorder="1" applyAlignment="1">
      <alignment horizontal="right"/>
    </xf>
    <xf numFmtId="1" fontId="7" fillId="7" borderId="5" xfId="0" applyNumberFormat="1" applyFont="1" applyFill="1" applyBorder="1" applyAlignment="1">
      <alignment/>
    </xf>
    <xf numFmtId="1" fontId="7" fillId="7" borderId="8" xfId="0" applyNumberFormat="1" applyFont="1" applyFill="1" applyBorder="1" applyAlignment="1">
      <alignment/>
    </xf>
    <xf numFmtId="0" fontId="7" fillId="7" borderId="13" xfId="0" applyFont="1" applyFill="1" applyBorder="1" applyAlignment="1">
      <alignment/>
    </xf>
    <xf numFmtId="1" fontId="7" fillId="8" borderId="0" xfId="0" applyNumberFormat="1" applyFont="1" applyFill="1" applyAlignment="1">
      <alignment/>
    </xf>
    <xf numFmtId="0" fontId="7" fillId="9" borderId="14" xfId="0" applyFont="1" applyFill="1" applyBorder="1" applyAlignment="1">
      <alignment/>
    </xf>
    <xf numFmtId="1" fontId="7" fillId="9" borderId="14" xfId="0" applyNumberFormat="1" applyFont="1" applyFill="1" applyBorder="1" applyAlignment="1">
      <alignment/>
    </xf>
    <xf numFmtId="0" fontId="7" fillId="9" borderId="13" xfId="0" applyFont="1" applyFill="1" applyBorder="1" applyAlignment="1">
      <alignment/>
    </xf>
    <xf numFmtId="1" fontId="7" fillId="9" borderId="13" xfId="0" applyNumberFormat="1" applyFont="1" applyFill="1" applyBorder="1" applyAlignment="1">
      <alignment/>
    </xf>
    <xf numFmtId="5" fontId="7" fillId="9" borderId="13" xfId="0" applyNumberFormat="1" applyFont="1" applyFill="1" applyBorder="1" applyAlignment="1">
      <alignment horizontal="left"/>
    </xf>
    <xf numFmtId="166" fontId="7" fillId="9" borderId="5" xfId="0" applyNumberFormat="1" applyFont="1" applyFill="1" applyBorder="1" applyAlignment="1">
      <alignment/>
    </xf>
    <xf numFmtId="1" fontId="7" fillId="9" borderId="5" xfId="0" applyNumberFormat="1" applyFont="1" applyFill="1" applyBorder="1" applyAlignment="1">
      <alignment/>
    </xf>
    <xf numFmtId="166" fontId="7" fillId="9" borderId="8" xfId="0" applyNumberFormat="1" applyFont="1" applyFill="1" applyBorder="1" applyAlignment="1">
      <alignment/>
    </xf>
    <xf numFmtId="1" fontId="7" fillId="9" borderId="8" xfId="0" applyNumberFormat="1" applyFont="1" applyFill="1" applyBorder="1" applyAlignment="1">
      <alignment/>
    </xf>
    <xf numFmtId="0" fontId="7" fillId="10" borderId="13" xfId="0" applyFont="1" applyFill="1" applyBorder="1" applyAlignment="1">
      <alignment horizontal="right"/>
    </xf>
    <xf numFmtId="1" fontId="7" fillId="10" borderId="15" xfId="0" applyNumberFormat="1" applyFont="1" applyFill="1" applyBorder="1" applyAlignment="1">
      <alignment/>
    </xf>
    <xf numFmtId="1" fontId="7" fillId="10" borderId="16" xfId="0" applyNumberFormat="1" applyFont="1" applyFill="1" applyBorder="1" applyAlignment="1">
      <alignment/>
    </xf>
    <xf numFmtId="0" fontId="7" fillId="10" borderId="14" xfId="0" applyFont="1" applyFill="1" applyBorder="1" applyAlignment="1">
      <alignment horizontal="right"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6" fillId="11" borderId="0" xfId="0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7D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CC99"/>
      <rgbColor rgb="00993300"/>
      <rgbColor rgb="00993366"/>
      <rgbColor rgb="00333399"/>
      <rgbColor rgb="00D9D8B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Staffing breakdown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475"/>
          <c:w val="0.94075"/>
          <c:h val="0.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Template!$E$12</c:f>
              <c:strCache>
                <c:ptCount val="1"/>
                <c:pt idx="0">
                  <c:v>ASOs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Template!$A$14:$A$63</c:f>
              <c:numCache/>
            </c:numRef>
          </c:cat>
          <c:val>
            <c:numRef>
              <c:f>Template!$I$14:$I$63</c:f>
              <c:numCache/>
            </c:numRef>
          </c:val>
        </c:ser>
        <c:ser>
          <c:idx val="1"/>
          <c:order val="1"/>
          <c:tx>
            <c:strRef>
              <c:f>Template!$J$12</c:f>
              <c:strCache>
                <c:ptCount val="1"/>
                <c:pt idx="0">
                  <c:v>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Template!$A$14:$A$63</c:f>
              <c:numCache/>
            </c:numRef>
          </c:cat>
          <c:val>
            <c:numRef>
              <c:f>Template!$N$14:$N$63</c:f>
              <c:numCache/>
            </c:numRef>
          </c:val>
        </c:ser>
        <c:ser>
          <c:idx val="2"/>
          <c:order val="2"/>
          <c:tx>
            <c:strRef>
              <c:f>Template!$O$12</c:f>
              <c:strCache>
                <c:ptCount val="1"/>
                <c:pt idx="0">
                  <c:v>SES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Template!$A$14:$A$63</c:f>
              <c:numCache/>
            </c:numRef>
          </c:cat>
          <c:val>
            <c:numRef>
              <c:f>Template!$R$14:$R$63</c:f>
              <c:numCache/>
            </c:numRef>
          </c:val>
        </c:ser>
        <c:overlap val="100"/>
        <c:axId val="22401191"/>
        <c:axId val="284128"/>
      </c:barChart>
      <c:cat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01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2365"/>
        </c:manualLayout>
      </c:layout>
      <c:overlay val="0"/>
    </c:legend>
    <c:plotVisOnly val="1"/>
    <c:dispBlanksAs val="gap"/>
    <c:showDLblsOverMax val="0"/>
  </c:chart>
  <c:spPr>
    <a:solidFill>
      <a:srgbClr val="D9D8B0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ICR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425"/>
          <c:w val="0.94075"/>
          <c:h val="0.76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Template!$A$14:$A$63</c:f>
              <c:numCache/>
            </c:numRef>
          </c:cat>
          <c:val>
            <c:numRef>
              <c:f>Template!$T$14:$T$63</c:f>
              <c:numCache/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71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9D8B0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Pay $'000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375"/>
          <c:w val="0.941"/>
          <c:h val="0.76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Template!$A$14:$A$63</c:f>
              <c:numCache/>
            </c:numRef>
          </c:cat>
          <c:val>
            <c:numRef>
              <c:f>Template!$V$14:$V$63</c:f>
              <c:numCache/>
            </c:numRef>
          </c:val>
          <c:smooth val="0"/>
        </c:ser>
        <c:marker val="1"/>
        <c:axId val="5802811"/>
        <c:axId val="52225300"/>
      </c:lineChart>
      <c:catAx>
        <c:axId val="58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02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9D8B0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Staffing breakdown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475"/>
          <c:w val="0.94075"/>
          <c:h val="0.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Complete!$E$12</c:f>
              <c:strCache>
                <c:ptCount val="1"/>
                <c:pt idx="0">
                  <c:v>ASOs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Complete!$A$14:$A$63</c:f>
              <c:numCache/>
            </c:numRef>
          </c:cat>
          <c:val>
            <c:numRef>
              <c:f>Complete!$I$14:$I$63</c:f>
              <c:numCache/>
            </c:numRef>
          </c:val>
        </c:ser>
        <c:ser>
          <c:idx val="1"/>
          <c:order val="1"/>
          <c:tx>
            <c:strRef>
              <c:f>Complete!$J$12</c:f>
              <c:strCache>
                <c:ptCount val="1"/>
                <c:pt idx="0">
                  <c:v>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Complete!$A$14:$A$63</c:f>
              <c:numCache/>
            </c:numRef>
          </c:cat>
          <c:val>
            <c:numRef>
              <c:f>Complete!$N$14:$N$63</c:f>
              <c:numCache/>
            </c:numRef>
          </c:val>
        </c:ser>
        <c:ser>
          <c:idx val="2"/>
          <c:order val="2"/>
          <c:tx>
            <c:strRef>
              <c:f>Complete!$O$12</c:f>
              <c:strCache>
                <c:ptCount val="1"/>
                <c:pt idx="0">
                  <c:v>SES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Complete!$A$14:$A$63</c:f>
              <c:numCache/>
            </c:numRef>
          </c:cat>
          <c:val>
            <c:numRef>
              <c:f>Complete!$R$14:$R$63</c:f>
              <c:numCache/>
            </c:numRef>
          </c:val>
        </c:ser>
        <c:overlap val="100"/>
        <c:axId val="265653"/>
        <c:axId val="2390878"/>
      </c:barChart>
      <c:cat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2365"/>
        </c:manualLayout>
      </c:layout>
      <c:overlay val="0"/>
    </c:legend>
    <c:plotVisOnly val="1"/>
    <c:dispBlanksAs val="gap"/>
    <c:showDLblsOverMax val="0"/>
  </c:chart>
  <c:spPr>
    <a:solidFill>
      <a:srgbClr val="D9D8B0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ICR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425"/>
          <c:w val="0.94075"/>
          <c:h val="0.76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Complete!$A$14:$A$63</c:f>
              <c:numCache/>
            </c:numRef>
          </c:cat>
          <c:val>
            <c:numRef>
              <c:f>Complete!$T$14:$T$63</c:f>
              <c:numCache/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17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9D8B0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Pay $'000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375"/>
          <c:w val="0.941"/>
          <c:h val="0.76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Complete!$A$14:$A$63</c:f>
              <c:numCache/>
            </c:numRef>
          </c:cat>
          <c:val>
            <c:numRef>
              <c:f>Complete!$V$14:$V$63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6066"/>
        <c:crosses val="autoZero"/>
        <c:auto val="1"/>
        <c:lblOffset val="100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228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9D8B0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13</xdr:row>
      <xdr:rowOff>104775</xdr:rowOff>
    </xdr:from>
    <xdr:to>
      <xdr:col>5</xdr:col>
      <xdr:colOff>57150</xdr:colOff>
      <xdr:row>14</xdr:row>
      <xdr:rowOff>104775</xdr:rowOff>
    </xdr:to>
    <xdr:sp>
      <xdr:nvSpPr>
        <xdr:cNvPr id="1" name="Arc 1"/>
        <xdr:cNvSpPr>
          <a:spLocks/>
        </xdr:cNvSpPr>
      </xdr:nvSpPr>
      <xdr:spPr>
        <a:xfrm flipH="1" flipV="1">
          <a:off x="1162050" y="2295525"/>
          <a:ext cx="371475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13</xdr:row>
      <xdr:rowOff>104775</xdr:rowOff>
    </xdr:from>
    <xdr:to>
      <xdr:col>10</xdr:col>
      <xdr:colOff>123825</xdr:colOff>
      <xdr:row>14</xdr:row>
      <xdr:rowOff>104775</xdr:rowOff>
    </xdr:to>
    <xdr:sp>
      <xdr:nvSpPr>
        <xdr:cNvPr id="2" name="Arc 2"/>
        <xdr:cNvSpPr>
          <a:spLocks/>
        </xdr:cNvSpPr>
      </xdr:nvSpPr>
      <xdr:spPr>
        <a:xfrm flipH="1" flipV="1">
          <a:off x="2047875" y="2295525"/>
          <a:ext cx="1028700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285750</xdr:colOff>
      <xdr:row>13</xdr:row>
      <xdr:rowOff>95250</xdr:rowOff>
    </xdr:from>
    <xdr:to>
      <xdr:col>15</xdr:col>
      <xdr:colOff>152400</xdr:colOff>
      <xdr:row>14</xdr:row>
      <xdr:rowOff>104775</xdr:rowOff>
    </xdr:to>
    <xdr:sp>
      <xdr:nvSpPr>
        <xdr:cNvPr id="3" name="Arc 3"/>
        <xdr:cNvSpPr>
          <a:spLocks/>
        </xdr:cNvSpPr>
      </xdr:nvSpPr>
      <xdr:spPr>
        <a:xfrm flipH="1" flipV="1">
          <a:off x="3533775" y="2286000"/>
          <a:ext cx="104775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133350</xdr:rowOff>
    </xdr:from>
    <xdr:to>
      <xdr:col>7</xdr:col>
      <xdr:colOff>285750</xdr:colOff>
      <xdr:row>15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1476375" y="2486025"/>
          <a:ext cx="8763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8</xdr:col>
      <xdr:colOff>9525</xdr:colOff>
      <xdr:row>16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1476375" y="2609850"/>
          <a:ext cx="8953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104775</xdr:rowOff>
    </xdr:from>
    <xdr:to>
      <xdr:col>13</xdr:col>
      <xdr:colOff>0</xdr:colOff>
      <xdr:row>15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2952750" y="2457450"/>
          <a:ext cx="8858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285750</xdr:colOff>
      <xdr:row>15</xdr:row>
      <xdr:rowOff>85725</xdr:rowOff>
    </xdr:from>
    <xdr:to>
      <xdr:col>13</xdr:col>
      <xdr:colOff>9525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2943225" y="2600325"/>
          <a:ext cx="9048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276225</xdr:colOff>
      <xdr:row>14</xdr:row>
      <xdr:rowOff>104775</xdr:rowOff>
    </xdr:from>
    <xdr:to>
      <xdr:col>16</xdr:col>
      <xdr:colOff>285750</xdr:colOff>
      <xdr:row>15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410075" y="2457450"/>
          <a:ext cx="6000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66675</xdr:rowOff>
    </xdr:from>
    <xdr:to>
      <xdr:col>17</xdr:col>
      <xdr:colOff>0</xdr:colOff>
      <xdr:row>16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4448175" y="2581275"/>
          <a:ext cx="5715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114300</xdr:colOff>
      <xdr:row>1</xdr:row>
      <xdr:rowOff>0</xdr:rowOff>
    </xdr:from>
    <xdr:to>
      <xdr:col>25</xdr:col>
      <xdr:colOff>257175</xdr:colOff>
      <xdr:row>10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4248150" y="200025"/>
          <a:ext cx="3657600" cy="14859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Losses - from BOY and parameters in input zone
Promotions ('up') from BOY and parameters in input zone
EOY=BOY+IN-UP-LOSS
IN=UP from row before
TOT=Col I + Col N + Col R (ASO + SO + SES)
ICR (Indian/Chief Ratio) = (Col I + Col N)/(Col R)
Payroll = (I * N$8) + (N * N$9) + (R * N$10)  (Could name these)
Average Pay (AP) = Payroll/TOT</a:t>
          </a:r>
        </a:p>
      </xdr:txBody>
    </xdr:sp>
    <xdr:clientData/>
  </xdr:twoCellAnchor>
  <xdr:twoCellAnchor>
    <xdr:from>
      <xdr:col>22</xdr:col>
      <xdr:colOff>257175</xdr:colOff>
      <xdr:row>12</xdr:row>
      <xdr:rowOff>19050</xdr:rowOff>
    </xdr:from>
    <xdr:to>
      <xdr:col>26</xdr:col>
      <xdr:colOff>228600</xdr:colOff>
      <xdr:row>18</xdr:row>
      <xdr:rowOff>95250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7019925" y="2038350"/>
          <a:ext cx="1152525" cy="10572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Numbers in shaded boxes are starting stable equilibria.  They are entered as numbers.</a:t>
          </a:r>
        </a:p>
      </xdr:txBody>
    </xdr:sp>
    <xdr:clientData/>
  </xdr:twoCellAnchor>
  <xdr:twoCellAnchor>
    <xdr:from>
      <xdr:col>22</xdr:col>
      <xdr:colOff>266700</xdr:colOff>
      <xdr:row>20</xdr:row>
      <xdr:rowOff>85725</xdr:rowOff>
    </xdr:from>
    <xdr:to>
      <xdr:col>26</xdr:col>
      <xdr:colOff>219075</xdr:colOff>
      <xdr:row>29</xdr:row>
      <xdr:rowOff>85725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7029450" y="3409950"/>
          <a:ext cx="1133475" cy="1457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Note pattern - this is a series of difference equations linked by promotions and intakes from lower levels ('up' and 'in') </a:t>
          </a:r>
        </a:p>
      </xdr:txBody>
    </xdr:sp>
    <xdr:clientData/>
  </xdr:twoCellAnchor>
  <xdr:twoCellAnchor>
    <xdr:from>
      <xdr:col>4</xdr:col>
      <xdr:colOff>228600</xdr:colOff>
      <xdr:row>64</xdr:row>
      <xdr:rowOff>0</xdr:rowOff>
    </xdr:from>
    <xdr:to>
      <xdr:col>20</xdr:col>
      <xdr:colOff>238125</xdr:colOff>
      <xdr:row>80</xdr:row>
      <xdr:rowOff>152400</xdr:rowOff>
    </xdr:to>
    <xdr:graphicFrame>
      <xdr:nvGraphicFramePr>
        <xdr:cNvPr id="13" name="Chart 13"/>
        <xdr:cNvGraphicFramePr/>
      </xdr:nvGraphicFramePr>
      <xdr:xfrm>
        <a:off x="1409700" y="10458450"/>
        <a:ext cx="4733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81</xdr:row>
      <xdr:rowOff>133350</xdr:rowOff>
    </xdr:from>
    <xdr:to>
      <xdr:col>20</xdr:col>
      <xdr:colOff>266700</xdr:colOff>
      <xdr:row>98</xdr:row>
      <xdr:rowOff>133350</xdr:rowOff>
    </xdr:to>
    <xdr:graphicFrame>
      <xdr:nvGraphicFramePr>
        <xdr:cNvPr id="14" name="Chart 14"/>
        <xdr:cNvGraphicFramePr/>
      </xdr:nvGraphicFramePr>
      <xdr:xfrm>
        <a:off x="1428750" y="13344525"/>
        <a:ext cx="4743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100</xdr:row>
      <xdr:rowOff>9525</xdr:rowOff>
    </xdr:from>
    <xdr:to>
      <xdr:col>20</xdr:col>
      <xdr:colOff>266700</xdr:colOff>
      <xdr:row>117</xdr:row>
      <xdr:rowOff>19050</xdr:rowOff>
    </xdr:to>
    <xdr:graphicFrame>
      <xdr:nvGraphicFramePr>
        <xdr:cNvPr id="15" name="Chart 15"/>
        <xdr:cNvGraphicFramePr/>
      </xdr:nvGraphicFramePr>
      <xdr:xfrm>
        <a:off x="1419225" y="16297275"/>
        <a:ext cx="47529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64</xdr:row>
      <xdr:rowOff>0</xdr:rowOff>
    </xdr:from>
    <xdr:to>
      <xdr:col>20</xdr:col>
      <xdr:colOff>238125</xdr:colOff>
      <xdr:row>80</xdr:row>
      <xdr:rowOff>152400</xdr:rowOff>
    </xdr:to>
    <xdr:graphicFrame>
      <xdr:nvGraphicFramePr>
        <xdr:cNvPr id="1" name="Chart 22"/>
        <xdr:cNvGraphicFramePr/>
      </xdr:nvGraphicFramePr>
      <xdr:xfrm>
        <a:off x="1409700" y="10458450"/>
        <a:ext cx="4733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81</xdr:row>
      <xdr:rowOff>133350</xdr:rowOff>
    </xdr:from>
    <xdr:to>
      <xdr:col>20</xdr:col>
      <xdr:colOff>266700</xdr:colOff>
      <xdr:row>98</xdr:row>
      <xdr:rowOff>133350</xdr:rowOff>
    </xdr:to>
    <xdr:graphicFrame>
      <xdr:nvGraphicFramePr>
        <xdr:cNvPr id="2" name="Chart 23"/>
        <xdr:cNvGraphicFramePr/>
      </xdr:nvGraphicFramePr>
      <xdr:xfrm>
        <a:off x="1428750" y="13344525"/>
        <a:ext cx="4743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100</xdr:row>
      <xdr:rowOff>9525</xdr:rowOff>
    </xdr:from>
    <xdr:to>
      <xdr:col>20</xdr:col>
      <xdr:colOff>266700</xdr:colOff>
      <xdr:row>117</xdr:row>
      <xdr:rowOff>19050</xdr:rowOff>
    </xdr:to>
    <xdr:graphicFrame>
      <xdr:nvGraphicFramePr>
        <xdr:cNvPr id="3" name="Chart 24"/>
        <xdr:cNvGraphicFramePr/>
      </xdr:nvGraphicFramePr>
      <xdr:xfrm>
        <a:off x="1419225" y="16297275"/>
        <a:ext cx="47529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0" width="4.421875" style="4" customWidth="1"/>
    <col min="21" max="21" width="7.421875" style="5" customWidth="1"/>
    <col min="22" max="22" width="5.421875" style="4" customWidth="1"/>
    <col min="23" max="16384" width="4.421875" style="4" customWidth="1"/>
  </cols>
  <sheetData>
    <row r="1" spans="1:6" ht="15.75">
      <c r="A1" s="62" t="s">
        <v>29</v>
      </c>
      <c r="B1" s="63"/>
      <c r="C1" s="63"/>
      <c r="D1" s="63"/>
      <c r="E1" s="64"/>
      <c r="F1" s="63"/>
    </row>
    <row r="2" ht="13.5" thickBot="1">
      <c r="E2" s="6"/>
    </row>
    <row r="3" spans="3:14" ht="12.75">
      <c r="C3" s="7" t="s">
        <v>0</v>
      </c>
      <c r="D3" s="8"/>
      <c r="E3" s="8"/>
      <c r="F3" s="8"/>
      <c r="G3" s="8"/>
      <c r="H3" s="9"/>
      <c r="J3" s="10" t="s">
        <v>1</v>
      </c>
      <c r="K3" s="11"/>
      <c r="L3" s="11"/>
      <c r="M3" s="11"/>
      <c r="N3" s="12"/>
    </row>
    <row r="4" spans="3:14" ht="12.75">
      <c r="C4" s="13" t="s">
        <v>2</v>
      </c>
      <c r="D4" s="14"/>
      <c r="E4" s="14"/>
      <c r="F4" s="14"/>
      <c r="G4" s="14"/>
      <c r="H4" s="15">
        <v>0.8</v>
      </c>
      <c r="J4" s="16" t="s">
        <v>3</v>
      </c>
      <c r="K4" s="17"/>
      <c r="L4" s="17"/>
      <c r="M4" s="17"/>
      <c r="N4" s="18">
        <v>30</v>
      </c>
    </row>
    <row r="5" spans="3:14" ht="12.75">
      <c r="C5" s="13" t="s">
        <v>4</v>
      </c>
      <c r="D5" s="14"/>
      <c r="E5" s="14"/>
      <c r="F5" s="14"/>
      <c r="G5" s="14"/>
      <c r="H5" s="15">
        <f>1-H4</f>
        <v>0.19999999999999996</v>
      </c>
      <c r="J5" s="16" t="s">
        <v>5</v>
      </c>
      <c r="K5" s="17"/>
      <c r="L5" s="17"/>
      <c r="M5" s="17"/>
      <c r="N5" s="18">
        <v>120</v>
      </c>
    </row>
    <row r="6" spans="3:14" ht="12.75">
      <c r="C6" s="13" t="s">
        <v>6</v>
      </c>
      <c r="D6" s="14"/>
      <c r="E6" s="14"/>
      <c r="F6" s="14"/>
      <c r="G6" s="14"/>
      <c r="H6" s="15">
        <v>0.05</v>
      </c>
      <c r="J6" s="16" t="s">
        <v>7</v>
      </c>
      <c r="K6" s="17"/>
      <c r="L6" s="17"/>
      <c r="M6" s="17"/>
      <c r="N6" s="18">
        <v>43</v>
      </c>
    </row>
    <row r="7" spans="3:14" ht="12.75">
      <c r="C7" s="13" t="s">
        <v>8</v>
      </c>
      <c r="D7" s="14"/>
      <c r="E7" s="14"/>
      <c r="F7" s="14"/>
      <c r="G7" s="14"/>
      <c r="H7" s="15">
        <v>0.15</v>
      </c>
      <c r="J7" s="16" t="s">
        <v>9</v>
      </c>
      <c r="K7" s="17"/>
      <c r="L7" s="17"/>
      <c r="M7" s="17"/>
      <c r="N7" s="18">
        <v>17</v>
      </c>
    </row>
    <row r="8" spans="3:14" ht="12.75">
      <c r="C8" s="13" t="s">
        <v>10</v>
      </c>
      <c r="D8" s="14"/>
      <c r="E8" s="14"/>
      <c r="F8" s="14"/>
      <c r="G8" s="14"/>
      <c r="H8" s="15">
        <v>0.04</v>
      </c>
      <c r="J8" s="19" t="s">
        <v>11</v>
      </c>
      <c r="K8" s="20"/>
      <c r="L8" s="20"/>
      <c r="M8" s="20"/>
      <c r="N8" s="21">
        <v>25</v>
      </c>
    </row>
    <row r="9" spans="3:14" ht="12.75">
      <c r="C9" s="13" t="s">
        <v>12</v>
      </c>
      <c r="D9" s="14"/>
      <c r="E9" s="14"/>
      <c r="F9" s="14"/>
      <c r="G9" s="14"/>
      <c r="H9" s="15">
        <v>0.1</v>
      </c>
      <c r="J9" s="19" t="s">
        <v>13</v>
      </c>
      <c r="K9" s="20"/>
      <c r="L9" s="20"/>
      <c r="M9" s="20"/>
      <c r="N9" s="21">
        <v>45</v>
      </c>
    </row>
    <row r="10" spans="3:14" ht="13.5" thickBot="1">
      <c r="C10" s="22" t="s">
        <v>14</v>
      </c>
      <c r="D10" s="23"/>
      <c r="E10" s="23"/>
      <c r="F10" s="23"/>
      <c r="G10" s="23"/>
      <c r="H10" s="24">
        <v>0.1</v>
      </c>
      <c r="J10" s="25" t="s">
        <v>15</v>
      </c>
      <c r="K10" s="26"/>
      <c r="L10" s="26"/>
      <c r="M10" s="26"/>
      <c r="N10" s="27">
        <v>80</v>
      </c>
    </row>
    <row r="11" ht="13.5" thickBot="1">
      <c r="H11" s="28"/>
    </row>
    <row r="12" spans="1:22" ht="13.5" thickBot="1">
      <c r="A12" s="61" t="s">
        <v>16</v>
      </c>
      <c r="B12" s="29" t="s">
        <v>17</v>
      </c>
      <c r="C12" s="30"/>
      <c r="D12" s="31"/>
      <c r="E12" s="29" t="s">
        <v>18</v>
      </c>
      <c r="F12" s="30"/>
      <c r="G12" s="30"/>
      <c r="H12" s="30"/>
      <c r="I12" s="31"/>
      <c r="J12" s="29" t="s">
        <v>7</v>
      </c>
      <c r="K12" s="30"/>
      <c r="L12" s="30"/>
      <c r="M12" s="30"/>
      <c r="N12" s="31"/>
      <c r="O12" s="29" t="s">
        <v>9</v>
      </c>
      <c r="P12" s="30"/>
      <c r="Q12" s="30"/>
      <c r="R12" s="31"/>
      <c r="S12" s="32" t="s">
        <v>19</v>
      </c>
      <c r="T12" s="49" t="s">
        <v>20</v>
      </c>
      <c r="U12" s="50" t="s">
        <v>21</v>
      </c>
      <c r="V12" s="49" t="s">
        <v>22</v>
      </c>
    </row>
    <row r="13" spans="1:22" ht="13.5" thickBot="1">
      <c r="A13" s="58"/>
      <c r="B13" s="40" t="s">
        <v>23</v>
      </c>
      <c r="C13" s="33" t="s">
        <v>24</v>
      </c>
      <c r="D13" s="34" t="s">
        <v>25</v>
      </c>
      <c r="E13" s="40" t="s">
        <v>26</v>
      </c>
      <c r="F13" s="33" t="s">
        <v>23</v>
      </c>
      <c r="G13" s="33" t="s">
        <v>25</v>
      </c>
      <c r="H13" s="33" t="s">
        <v>24</v>
      </c>
      <c r="I13" s="44" t="s">
        <v>27</v>
      </c>
      <c r="J13" s="40" t="s">
        <v>26</v>
      </c>
      <c r="K13" s="33" t="s">
        <v>23</v>
      </c>
      <c r="L13" s="33" t="s">
        <v>25</v>
      </c>
      <c r="M13" s="33" t="s">
        <v>24</v>
      </c>
      <c r="N13" s="44" t="s">
        <v>27</v>
      </c>
      <c r="O13" s="40" t="s">
        <v>26</v>
      </c>
      <c r="P13" s="33" t="s">
        <v>23</v>
      </c>
      <c r="Q13" s="33" t="s">
        <v>24</v>
      </c>
      <c r="R13" s="44" t="s">
        <v>27</v>
      </c>
      <c r="S13" s="47"/>
      <c r="T13" s="51"/>
      <c r="U13" s="52"/>
      <c r="V13" s="53" t="s">
        <v>28</v>
      </c>
    </row>
    <row r="14" spans="1:22" ht="12.75">
      <c r="A14" s="59">
        <v>0</v>
      </c>
      <c r="B14" s="41"/>
      <c r="C14" s="35"/>
      <c r="D14" s="36"/>
      <c r="E14" s="41">
        <f>N5</f>
        <v>120</v>
      </c>
      <c r="F14" s="48">
        <v>24</v>
      </c>
      <c r="G14" s="35"/>
      <c r="H14" s="35"/>
      <c r="I14" s="45"/>
      <c r="J14" s="41"/>
      <c r="K14" s="48">
        <v>6</v>
      </c>
      <c r="L14" s="35"/>
      <c r="M14" s="35"/>
      <c r="N14" s="45"/>
      <c r="O14" s="41"/>
      <c r="P14" s="48">
        <v>2</v>
      </c>
      <c r="Q14" s="35"/>
      <c r="R14" s="45"/>
      <c r="S14" s="45"/>
      <c r="T14" s="54"/>
      <c r="U14" s="55"/>
      <c r="V14" s="54"/>
    </row>
    <row r="15" spans="1:22" ht="12.75">
      <c r="A15" s="59">
        <f aca="true" t="shared" si="0" ref="A15:A46">1+A14</f>
        <v>1</v>
      </c>
      <c r="B15" s="41"/>
      <c r="C15" s="35"/>
      <c r="D15" s="36"/>
      <c r="E15" s="41"/>
      <c r="F15" s="35"/>
      <c r="G15" s="35"/>
      <c r="H15" s="35"/>
      <c r="I15" s="45"/>
      <c r="J15" s="41"/>
      <c r="K15" s="35"/>
      <c r="L15" s="35"/>
      <c r="M15" s="35"/>
      <c r="N15" s="45"/>
      <c r="O15" s="41"/>
      <c r="P15" s="35"/>
      <c r="Q15" s="35"/>
      <c r="R15" s="45"/>
      <c r="S15" s="45"/>
      <c r="T15" s="54"/>
      <c r="U15" s="55"/>
      <c r="V15" s="54"/>
    </row>
    <row r="16" spans="1:22" ht="12.75">
      <c r="A16" s="59">
        <f t="shared" si="0"/>
        <v>2</v>
      </c>
      <c r="B16" s="41"/>
      <c r="C16" s="35"/>
      <c r="D16" s="36"/>
      <c r="E16" s="41"/>
      <c r="F16" s="35"/>
      <c r="G16" s="35"/>
      <c r="H16" s="35"/>
      <c r="I16" s="45"/>
      <c r="J16" s="41"/>
      <c r="K16" s="35"/>
      <c r="L16" s="35"/>
      <c r="M16" s="35"/>
      <c r="N16" s="45"/>
      <c r="O16" s="41"/>
      <c r="P16" s="35"/>
      <c r="Q16" s="35"/>
      <c r="R16" s="45"/>
      <c r="S16" s="45"/>
      <c r="T16" s="54"/>
      <c r="U16" s="55"/>
      <c r="V16" s="54"/>
    </row>
    <row r="17" spans="1:22" ht="12.75">
      <c r="A17" s="59">
        <f t="shared" si="0"/>
        <v>3</v>
      </c>
      <c r="B17" s="41"/>
      <c r="C17" s="35"/>
      <c r="D17" s="36"/>
      <c r="E17" s="41"/>
      <c r="F17" s="35"/>
      <c r="G17" s="35"/>
      <c r="H17" s="35"/>
      <c r="I17" s="45"/>
      <c r="J17" s="41"/>
      <c r="K17" s="35"/>
      <c r="L17" s="35"/>
      <c r="M17" s="35"/>
      <c r="N17" s="45"/>
      <c r="O17" s="41"/>
      <c r="P17" s="35"/>
      <c r="Q17" s="35"/>
      <c r="R17" s="45"/>
      <c r="S17" s="45"/>
      <c r="T17" s="54"/>
      <c r="U17" s="55"/>
      <c r="V17" s="54"/>
    </row>
    <row r="18" spans="1:22" ht="12.75">
      <c r="A18" s="59">
        <f t="shared" si="0"/>
        <v>4</v>
      </c>
      <c r="B18" s="41"/>
      <c r="C18" s="35"/>
      <c r="D18" s="36"/>
      <c r="E18" s="41"/>
      <c r="F18" s="35"/>
      <c r="G18" s="35"/>
      <c r="H18" s="35"/>
      <c r="I18" s="45"/>
      <c r="J18" s="41"/>
      <c r="K18" s="35"/>
      <c r="L18" s="35"/>
      <c r="M18" s="35"/>
      <c r="N18" s="45"/>
      <c r="O18" s="41"/>
      <c r="P18" s="35"/>
      <c r="Q18" s="35"/>
      <c r="R18" s="45"/>
      <c r="S18" s="45"/>
      <c r="T18" s="54"/>
      <c r="U18" s="55"/>
      <c r="V18" s="54"/>
    </row>
    <row r="19" spans="1:22" ht="12.75">
      <c r="A19" s="59">
        <f t="shared" si="0"/>
        <v>5</v>
      </c>
      <c r="B19" s="41"/>
      <c r="C19" s="35"/>
      <c r="D19" s="36"/>
      <c r="E19" s="41"/>
      <c r="F19" s="35"/>
      <c r="G19" s="35"/>
      <c r="H19" s="35"/>
      <c r="I19" s="45"/>
      <c r="J19" s="41"/>
      <c r="K19" s="35"/>
      <c r="L19" s="35"/>
      <c r="M19" s="35"/>
      <c r="N19" s="45"/>
      <c r="O19" s="41"/>
      <c r="P19" s="35"/>
      <c r="Q19" s="35"/>
      <c r="R19" s="45"/>
      <c r="S19" s="45"/>
      <c r="T19" s="54"/>
      <c r="U19" s="55"/>
      <c r="V19" s="54"/>
    </row>
    <row r="20" spans="1:22" ht="12.75">
      <c r="A20" s="59">
        <f t="shared" si="0"/>
        <v>6</v>
      </c>
      <c r="B20" s="41"/>
      <c r="C20" s="35"/>
      <c r="D20" s="36"/>
      <c r="E20" s="41"/>
      <c r="F20" s="35"/>
      <c r="G20" s="35"/>
      <c r="H20" s="35"/>
      <c r="I20" s="45"/>
      <c r="J20" s="41"/>
      <c r="K20" s="35"/>
      <c r="L20" s="35"/>
      <c r="M20" s="35"/>
      <c r="N20" s="45"/>
      <c r="O20" s="41"/>
      <c r="P20" s="35"/>
      <c r="Q20" s="35"/>
      <c r="R20" s="45"/>
      <c r="S20" s="45"/>
      <c r="T20" s="54"/>
      <c r="U20" s="55"/>
      <c r="V20" s="54"/>
    </row>
    <row r="21" spans="1:22" ht="12.75">
      <c r="A21" s="59">
        <f t="shared" si="0"/>
        <v>7</v>
      </c>
      <c r="B21" s="41"/>
      <c r="C21" s="35"/>
      <c r="D21" s="36"/>
      <c r="E21" s="41"/>
      <c r="F21" s="35"/>
      <c r="G21" s="35"/>
      <c r="H21" s="35"/>
      <c r="I21" s="45"/>
      <c r="J21" s="41"/>
      <c r="K21" s="35"/>
      <c r="L21" s="35"/>
      <c r="M21" s="35"/>
      <c r="N21" s="45"/>
      <c r="O21" s="41"/>
      <c r="P21" s="35"/>
      <c r="Q21" s="35"/>
      <c r="R21" s="45"/>
      <c r="S21" s="45"/>
      <c r="T21" s="54"/>
      <c r="U21" s="55"/>
      <c r="V21" s="54"/>
    </row>
    <row r="22" spans="1:22" ht="12.75">
      <c r="A22" s="59">
        <f t="shared" si="0"/>
        <v>8</v>
      </c>
      <c r="B22" s="41"/>
      <c r="C22" s="35"/>
      <c r="D22" s="36"/>
      <c r="E22" s="41"/>
      <c r="F22" s="35"/>
      <c r="G22" s="35"/>
      <c r="H22" s="35"/>
      <c r="I22" s="45"/>
      <c r="J22" s="41"/>
      <c r="K22" s="35"/>
      <c r="L22" s="35"/>
      <c r="M22" s="35"/>
      <c r="N22" s="45"/>
      <c r="O22" s="41"/>
      <c r="P22" s="35"/>
      <c r="Q22" s="35"/>
      <c r="R22" s="45"/>
      <c r="S22" s="45"/>
      <c r="T22" s="54"/>
      <c r="U22" s="55"/>
      <c r="V22" s="54"/>
    </row>
    <row r="23" spans="1:22" ht="12.75">
      <c r="A23" s="59">
        <f t="shared" si="0"/>
        <v>9</v>
      </c>
      <c r="B23" s="41"/>
      <c r="C23" s="35"/>
      <c r="D23" s="36"/>
      <c r="E23" s="41"/>
      <c r="F23" s="35"/>
      <c r="G23" s="35"/>
      <c r="H23" s="35"/>
      <c r="I23" s="45"/>
      <c r="J23" s="41"/>
      <c r="K23" s="35"/>
      <c r="L23" s="35"/>
      <c r="M23" s="35"/>
      <c r="N23" s="45"/>
      <c r="O23" s="41"/>
      <c r="P23" s="35"/>
      <c r="Q23" s="35"/>
      <c r="R23" s="45"/>
      <c r="S23" s="45"/>
      <c r="T23" s="54"/>
      <c r="U23" s="55"/>
      <c r="V23" s="54"/>
    </row>
    <row r="24" spans="1:22" ht="12.75">
      <c r="A24" s="59">
        <f t="shared" si="0"/>
        <v>10</v>
      </c>
      <c r="B24" s="41"/>
      <c r="C24" s="35"/>
      <c r="D24" s="36"/>
      <c r="E24" s="41"/>
      <c r="F24" s="35"/>
      <c r="G24" s="35"/>
      <c r="H24" s="35"/>
      <c r="I24" s="45"/>
      <c r="J24" s="41"/>
      <c r="K24" s="35"/>
      <c r="L24" s="35"/>
      <c r="M24" s="35"/>
      <c r="N24" s="45"/>
      <c r="O24" s="41"/>
      <c r="P24" s="35"/>
      <c r="Q24" s="35"/>
      <c r="R24" s="45"/>
      <c r="S24" s="45"/>
      <c r="T24" s="54"/>
      <c r="U24" s="55"/>
      <c r="V24" s="54"/>
    </row>
    <row r="25" spans="1:22" ht="12.75">
      <c r="A25" s="59">
        <f t="shared" si="0"/>
        <v>11</v>
      </c>
      <c r="B25" s="41"/>
      <c r="C25" s="35"/>
      <c r="D25" s="36"/>
      <c r="E25" s="41"/>
      <c r="F25" s="35"/>
      <c r="G25" s="35"/>
      <c r="H25" s="35"/>
      <c r="I25" s="45"/>
      <c r="J25" s="41"/>
      <c r="K25" s="35"/>
      <c r="L25" s="35"/>
      <c r="M25" s="35"/>
      <c r="N25" s="45"/>
      <c r="O25" s="41"/>
      <c r="P25" s="35"/>
      <c r="Q25" s="35"/>
      <c r="R25" s="45"/>
      <c r="S25" s="45"/>
      <c r="T25" s="54"/>
      <c r="U25" s="55"/>
      <c r="V25" s="54"/>
    </row>
    <row r="26" spans="1:22" ht="12.75">
      <c r="A26" s="59">
        <f t="shared" si="0"/>
        <v>12</v>
      </c>
      <c r="B26" s="41"/>
      <c r="C26" s="35"/>
      <c r="D26" s="36"/>
      <c r="E26" s="41"/>
      <c r="F26" s="35"/>
      <c r="G26" s="35"/>
      <c r="H26" s="35"/>
      <c r="I26" s="45"/>
      <c r="J26" s="41"/>
      <c r="K26" s="35"/>
      <c r="L26" s="35"/>
      <c r="M26" s="35"/>
      <c r="N26" s="45"/>
      <c r="O26" s="41"/>
      <c r="P26" s="35"/>
      <c r="Q26" s="35"/>
      <c r="R26" s="45"/>
      <c r="S26" s="45"/>
      <c r="T26" s="54"/>
      <c r="U26" s="55"/>
      <c r="V26" s="54"/>
    </row>
    <row r="27" spans="1:22" ht="12.75">
      <c r="A27" s="59">
        <f t="shared" si="0"/>
        <v>13</v>
      </c>
      <c r="B27" s="41"/>
      <c r="C27" s="35"/>
      <c r="D27" s="36"/>
      <c r="E27" s="41"/>
      <c r="F27" s="35"/>
      <c r="G27" s="35"/>
      <c r="H27" s="35"/>
      <c r="I27" s="45"/>
      <c r="J27" s="41"/>
      <c r="K27" s="35"/>
      <c r="L27" s="35"/>
      <c r="M27" s="35"/>
      <c r="N27" s="45"/>
      <c r="O27" s="41"/>
      <c r="P27" s="35"/>
      <c r="Q27" s="35"/>
      <c r="R27" s="45"/>
      <c r="S27" s="45"/>
      <c r="T27" s="54"/>
      <c r="U27" s="55"/>
      <c r="V27" s="54"/>
    </row>
    <row r="28" spans="1:22" ht="12.75">
      <c r="A28" s="59">
        <f t="shared" si="0"/>
        <v>14</v>
      </c>
      <c r="B28" s="41"/>
      <c r="C28" s="35"/>
      <c r="D28" s="36"/>
      <c r="E28" s="41"/>
      <c r="F28" s="35"/>
      <c r="G28" s="35"/>
      <c r="H28" s="35"/>
      <c r="I28" s="45"/>
      <c r="J28" s="41"/>
      <c r="K28" s="35"/>
      <c r="L28" s="35"/>
      <c r="M28" s="35"/>
      <c r="N28" s="45"/>
      <c r="O28" s="41"/>
      <c r="P28" s="35"/>
      <c r="Q28" s="35"/>
      <c r="R28" s="45"/>
      <c r="S28" s="45"/>
      <c r="T28" s="54"/>
      <c r="U28" s="55"/>
      <c r="V28" s="54"/>
    </row>
    <row r="29" spans="1:22" ht="12.75">
      <c r="A29" s="59">
        <f t="shared" si="0"/>
        <v>15</v>
      </c>
      <c r="B29" s="41"/>
      <c r="C29" s="35"/>
      <c r="D29" s="36"/>
      <c r="E29" s="41"/>
      <c r="F29" s="35"/>
      <c r="G29" s="35"/>
      <c r="H29" s="35"/>
      <c r="I29" s="45"/>
      <c r="J29" s="41"/>
      <c r="K29" s="35"/>
      <c r="L29" s="35"/>
      <c r="M29" s="35"/>
      <c r="N29" s="45"/>
      <c r="O29" s="41"/>
      <c r="P29" s="35"/>
      <c r="Q29" s="35"/>
      <c r="R29" s="45"/>
      <c r="S29" s="45"/>
      <c r="T29" s="54"/>
      <c r="U29" s="55"/>
      <c r="V29" s="54"/>
    </row>
    <row r="30" spans="1:22" ht="12.75">
      <c r="A30" s="59">
        <f t="shared" si="0"/>
        <v>16</v>
      </c>
      <c r="B30" s="41"/>
      <c r="C30" s="35"/>
      <c r="D30" s="36"/>
      <c r="E30" s="41"/>
      <c r="F30" s="35"/>
      <c r="G30" s="35"/>
      <c r="H30" s="35"/>
      <c r="I30" s="45"/>
      <c r="J30" s="41"/>
      <c r="K30" s="35"/>
      <c r="L30" s="35"/>
      <c r="M30" s="35"/>
      <c r="N30" s="45"/>
      <c r="O30" s="41"/>
      <c r="P30" s="35"/>
      <c r="Q30" s="35"/>
      <c r="R30" s="45"/>
      <c r="S30" s="45"/>
      <c r="T30" s="54"/>
      <c r="U30" s="55"/>
      <c r="V30" s="54"/>
    </row>
    <row r="31" spans="1:22" ht="12.75">
      <c r="A31" s="59">
        <f t="shared" si="0"/>
        <v>17</v>
      </c>
      <c r="B31" s="41"/>
      <c r="C31" s="35"/>
      <c r="D31" s="36"/>
      <c r="E31" s="41"/>
      <c r="F31" s="35"/>
      <c r="G31" s="35"/>
      <c r="H31" s="35"/>
      <c r="I31" s="45"/>
      <c r="J31" s="41"/>
      <c r="K31" s="35"/>
      <c r="L31" s="35"/>
      <c r="M31" s="35"/>
      <c r="N31" s="45"/>
      <c r="O31" s="41"/>
      <c r="P31" s="35"/>
      <c r="Q31" s="35"/>
      <c r="R31" s="45"/>
      <c r="S31" s="45"/>
      <c r="T31" s="54"/>
      <c r="U31" s="55"/>
      <c r="V31" s="54"/>
    </row>
    <row r="32" spans="1:22" ht="12.75">
      <c r="A32" s="59">
        <f t="shared" si="0"/>
        <v>18</v>
      </c>
      <c r="B32" s="41"/>
      <c r="C32" s="35"/>
      <c r="D32" s="36"/>
      <c r="E32" s="41"/>
      <c r="F32" s="35"/>
      <c r="G32" s="35"/>
      <c r="H32" s="35"/>
      <c r="I32" s="45"/>
      <c r="J32" s="41"/>
      <c r="K32" s="35"/>
      <c r="L32" s="35"/>
      <c r="M32" s="35"/>
      <c r="N32" s="45"/>
      <c r="O32" s="41"/>
      <c r="P32" s="35"/>
      <c r="Q32" s="35"/>
      <c r="R32" s="45"/>
      <c r="S32" s="45"/>
      <c r="T32" s="54"/>
      <c r="U32" s="55"/>
      <c r="V32" s="54"/>
    </row>
    <row r="33" spans="1:22" ht="12.75">
      <c r="A33" s="59">
        <f t="shared" si="0"/>
        <v>19</v>
      </c>
      <c r="B33" s="41"/>
      <c r="C33" s="35"/>
      <c r="D33" s="36"/>
      <c r="E33" s="41"/>
      <c r="F33" s="35"/>
      <c r="G33" s="35"/>
      <c r="H33" s="35"/>
      <c r="I33" s="45"/>
      <c r="J33" s="41"/>
      <c r="K33" s="35"/>
      <c r="L33" s="35"/>
      <c r="M33" s="35"/>
      <c r="N33" s="45"/>
      <c r="O33" s="41"/>
      <c r="P33" s="35"/>
      <c r="Q33" s="35"/>
      <c r="R33" s="45"/>
      <c r="S33" s="45"/>
      <c r="T33" s="54"/>
      <c r="U33" s="55"/>
      <c r="V33" s="54"/>
    </row>
    <row r="34" spans="1:22" ht="12.75">
      <c r="A34" s="59">
        <f t="shared" si="0"/>
        <v>20</v>
      </c>
      <c r="B34" s="41"/>
      <c r="C34" s="35"/>
      <c r="D34" s="36"/>
      <c r="E34" s="41"/>
      <c r="F34" s="35"/>
      <c r="G34" s="35"/>
      <c r="H34" s="35"/>
      <c r="I34" s="45"/>
      <c r="J34" s="41"/>
      <c r="K34" s="35"/>
      <c r="L34" s="35"/>
      <c r="M34" s="35"/>
      <c r="N34" s="45"/>
      <c r="O34" s="41"/>
      <c r="P34" s="35"/>
      <c r="Q34" s="35"/>
      <c r="R34" s="45"/>
      <c r="S34" s="45"/>
      <c r="T34" s="54"/>
      <c r="U34" s="55"/>
      <c r="V34" s="54"/>
    </row>
    <row r="35" spans="1:22" ht="13.5" thickBot="1">
      <c r="A35" s="60">
        <f t="shared" si="0"/>
        <v>21</v>
      </c>
      <c r="B35" s="42"/>
      <c r="C35" s="37"/>
      <c r="D35" s="38"/>
      <c r="E35" s="42"/>
      <c r="F35" s="37"/>
      <c r="G35" s="37"/>
      <c r="H35" s="37"/>
      <c r="I35" s="46"/>
      <c r="J35" s="42"/>
      <c r="K35" s="37"/>
      <c r="L35" s="37"/>
      <c r="M35" s="37"/>
      <c r="N35" s="46"/>
      <c r="O35" s="42"/>
      <c r="P35" s="37"/>
      <c r="Q35" s="37"/>
      <c r="R35" s="46"/>
      <c r="S35" s="46"/>
      <c r="T35" s="56"/>
      <c r="U35" s="57"/>
      <c r="V35" s="56"/>
    </row>
    <row r="36" spans="1:22" ht="12.75">
      <c r="A36" s="59">
        <f t="shared" si="0"/>
        <v>22</v>
      </c>
      <c r="B36" s="43"/>
      <c r="C36" s="39"/>
      <c r="D36" s="36"/>
      <c r="E36" s="43"/>
      <c r="F36" s="39"/>
      <c r="G36" s="39"/>
      <c r="H36" s="39"/>
      <c r="I36" s="45"/>
      <c r="J36" s="43"/>
      <c r="K36" s="39"/>
      <c r="L36" s="39"/>
      <c r="M36" s="39"/>
      <c r="N36" s="45"/>
      <c r="O36" s="43"/>
      <c r="P36" s="39"/>
      <c r="Q36" s="39"/>
      <c r="R36" s="45"/>
      <c r="S36" s="45"/>
      <c r="T36" s="54"/>
      <c r="U36" s="55"/>
      <c r="V36" s="54"/>
    </row>
    <row r="37" spans="1:22" ht="12.75">
      <c r="A37" s="59">
        <f t="shared" si="0"/>
        <v>23</v>
      </c>
      <c r="B37" s="41"/>
      <c r="C37" s="35"/>
      <c r="D37" s="36"/>
      <c r="E37" s="41"/>
      <c r="F37" s="35"/>
      <c r="G37" s="35"/>
      <c r="H37" s="35"/>
      <c r="I37" s="45"/>
      <c r="J37" s="41"/>
      <c r="K37" s="35"/>
      <c r="L37" s="35"/>
      <c r="M37" s="35"/>
      <c r="N37" s="45"/>
      <c r="O37" s="41"/>
      <c r="P37" s="35"/>
      <c r="Q37" s="35"/>
      <c r="R37" s="45"/>
      <c r="S37" s="45"/>
      <c r="T37" s="54"/>
      <c r="U37" s="55"/>
      <c r="V37" s="54"/>
    </row>
    <row r="38" spans="1:22" ht="12.75">
      <c r="A38" s="59">
        <f t="shared" si="0"/>
        <v>24</v>
      </c>
      <c r="B38" s="41"/>
      <c r="C38" s="35"/>
      <c r="D38" s="36"/>
      <c r="E38" s="41"/>
      <c r="F38" s="35"/>
      <c r="G38" s="35"/>
      <c r="H38" s="35"/>
      <c r="I38" s="45"/>
      <c r="J38" s="41"/>
      <c r="K38" s="35"/>
      <c r="L38" s="35"/>
      <c r="M38" s="35"/>
      <c r="N38" s="45"/>
      <c r="O38" s="41"/>
      <c r="P38" s="35"/>
      <c r="Q38" s="35"/>
      <c r="R38" s="45"/>
      <c r="S38" s="45"/>
      <c r="T38" s="54"/>
      <c r="U38" s="55"/>
      <c r="V38" s="54"/>
    </row>
    <row r="39" spans="1:22" ht="12.75">
      <c r="A39" s="59">
        <f t="shared" si="0"/>
        <v>25</v>
      </c>
      <c r="B39" s="41"/>
      <c r="C39" s="35"/>
      <c r="D39" s="36"/>
      <c r="E39" s="41"/>
      <c r="F39" s="35"/>
      <c r="G39" s="35"/>
      <c r="H39" s="35"/>
      <c r="I39" s="45"/>
      <c r="J39" s="41"/>
      <c r="K39" s="35"/>
      <c r="L39" s="35"/>
      <c r="M39" s="35"/>
      <c r="N39" s="45"/>
      <c r="O39" s="41"/>
      <c r="P39" s="35"/>
      <c r="Q39" s="35"/>
      <c r="R39" s="45"/>
      <c r="S39" s="45"/>
      <c r="T39" s="54"/>
      <c r="U39" s="55"/>
      <c r="V39" s="54"/>
    </row>
    <row r="40" spans="1:22" ht="12.75">
      <c r="A40" s="59">
        <f t="shared" si="0"/>
        <v>26</v>
      </c>
      <c r="B40" s="41"/>
      <c r="C40" s="35"/>
      <c r="D40" s="36"/>
      <c r="E40" s="41"/>
      <c r="F40" s="35"/>
      <c r="G40" s="35"/>
      <c r="H40" s="35"/>
      <c r="I40" s="45"/>
      <c r="J40" s="41"/>
      <c r="K40" s="35"/>
      <c r="L40" s="35"/>
      <c r="M40" s="35"/>
      <c r="N40" s="45"/>
      <c r="O40" s="41"/>
      <c r="P40" s="35"/>
      <c r="Q40" s="35"/>
      <c r="R40" s="45"/>
      <c r="S40" s="45"/>
      <c r="T40" s="54"/>
      <c r="U40" s="55"/>
      <c r="V40" s="54"/>
    </row>
    <row r="41" spans="1:22" ht="12.75">
      <c r="A41" s="59">
        <f t="shared" si="0"/>
        <v>27</v>
      </c>
      <c r="B41" s="41"/>
      <c r="C41" s="35"/>
      <c r="D41" s="36"/>
      <c r="E41" s="41"/>
      <c r="F41" s="35"/>
      <c r="G41" s="35"/>
      <c r="H41" s="35"/>
      <c r="I41" s="45"/>
      <c r="J41" s="41"/>
      <c r="K41" s="35"/>
      <c r="L41" s="35"/>
      <c r="M41" s="35"/>
      <c r="N41" s="45"/>
      <c r="O41" s="41"/>
      <c r="P41" s="35"/>
      <c r="Q41" s="35"/>
      <c r="R41" s="45"/>
      <c r="S41" s="45"/>
      <c r="T41" s="54"/>
      <c r="U41" s="55"/>
      <c r="V41" s="54"/>
    </row>
    <row r="42" spans="1:22" ht="12.75">
      <c r="A42" s="59">
        <f t="shared" si="0"/>
        <v>28</v>
      </c>
      <c r="B42" s="41"/>
      <c r="C42" s="35"/>
      <c r="D42" s="36"/>
      <c r="E42" s="41"/>
      <c r="F42" s="35"/>
      <c r="G42" s="35"/>
      <c r="H42" s="35"/>
      <c r="I42" s="45"/>
      <c r="J42" s="41"/>
      <c r="K42" s="35"/>
      <c r="L42" s="35"/>
      <c r="M42" s="35"/>
      <c r="N42" s="45"/>
      <c r="O42" s="41"/>
      <c r="P42" s="35"/>
      <c r="Q42" s="35"/>
      <c r="R42" s="45"/>
      <c r="S42" s="45"/>
      <c r="T42" s="54"/>
      <c r="U42" s="55"/>
      <c r="V42" s="54"/>
    </row>
    <row r="43" spans="1:22" ht="12.75">
      <c r="A43" s="59">
        <f t="shared" si="0"/>
        <v>29</v>
      </c>
      <c r="B43" s="41"/>
      <c r="C43" s="35"/>
      <c r="D43" s="36"/>
      <c r="E43" s="41"/>
      <c r="F43" s="35"/>
      <c r="G43" s="35"/>
      <c r="H43" s="35"/>
      <c r="I43" s="45"/>
      <c r="J43" s="41"/>
      <c r="K43" s="35"/>
      <c r="L43" s="35"/>
      <c r="M43" s="35"/>
      <c r="N43" s="45"/>
      <c r="O43" s="41"/>
      <c r="P43" s="35"/>
      <c r="Q43" s="35"/>
      <c r="R43" s="45"/>
      <c r="S43" s="45"/>
      <c r="T43" s="54"/>
      <c r="U43" s="55"/>
      <c r="V43" s="54"/>
    </row>
    <row r="44" spans="1:22" ht="12.75">
      <c r="A44" s="59">
        <f t="shared" si="0"/>
        <v>30</v>
      </c>
      <c r="B44" s="41"/>
      <c r="C44" s="35"/>
      <c r="D44" s="36"/>
      <c r="E44" s="41"/>
      <c r="F44" s="35"/>
      <c r="G44" s="35"/>
      <c r="H44" s="35"/>
      <c r="I44" s="45"/>
      <c r="J44" s="41"/>
      <c r="K44" s="35"/>
      <c r="L44" s="35"/>
      <c r="M44" s="35"/>
      <c r="N44" s="45"/>
      <c r="O44" s="41"/>
      <c r="P44" s="35"/>
      <c r="Q44" s="35"/>
      <c r="R44" s="45"/>
      <c r="S44" s="45"/>
      <c r="T44" s="54"/>
      <c r="U44" s="55"/>
      <c r="V44" s="54"/>
    </row>
    <row r="45" spans="1:22" ht="12.75">
      <c r="A45" s="59">
        <f t="shared" si="0"/>
        <v>31</v>
      </c>
      <c r="B45" s="41"/>
      <c r="C45" s="35"/>
      <c r="D45" s="36"/>
      <c r="E45" s="41"/>
      <c r="F45" s="35"/>
      <c r="G45" s="35"/>
      <c r="H45" s="35"/>
      <c r="I45" s="45"/>
      <c r="J45" s="41"/>
      <c r="K45" s="35"/>
      <c r="L45" s="35"/>
      <c r="M45" s="35"/>
      <c r="N45" s="45"/>
      <c r="O45" s="41"/>
      <c r="P45" s="35"/>
      <c r="Q45" s="35"/>
      <c r="R45" s="45"/>
      <c r="S45" s="45"/>
      <c r="T45" s="54"/>
      <c r="U45" s="55"/>
      <c r="V45" s="54"/>
    </row>
    <row r="46" spans="1:22" ht="12.75">
      <c r="A46" s="59">
        <f t="shared" si="0"/>
        <v>32</v>
      </c>
      <c r="B46" s="41"/>
      <c r="C46" s="35"/>
      <c r="D46" s="36"/>
      <c r="E46" s="41"/>
      <c r="F46" s="35"/>
      <c r="G46" s="35"/>
      <c r="H46" s="35"/>
      <c r="I46" s="45"/>
      <c r="J46" s="41"/>
      <c r="K46" s="35"/>
      <c r="L46" s="35"/>
      <c r="M46" s="35"/>
      <c r="N46" s="45"/>
      <c r="O46" s="41"/>
      <c r="P46" s="35"/>
      <c r="Q46" s="35"/>
      <c r="R46" s="45"/>
      <c r="S46" s="45"/>
      <c r="T46" s="54"/>
      <c r="U46" s="55"/>
      <c r="V46" s="54"/>
    </row>
    <row r="47" spans="1:22" ht="12.75">
      <c r="A47" s="59">
        <f aca="true" t="shared" si="1" ref="A47:A63">1+A46</f>
        <v>33</v>
      </c>
      <c r="B47" s="41"/>
      <c r="C47" s="35"/>
      <c r="D47" s="36"/>
      <c r="E47" s="41"/>
      <c r="F47" s="35"/>
      <c r="G47" s="35"/>
      <c r="H47" s="35"/>
      <c r="I47" s="45"/>
      <c r="J47" s="41"/>
      <c r="K47" s="35"/>
      <c r="L47" s="35"/>
      <c r="M47" s="35"/>
      <c r="N47" s="45"/>
      <c r="O47" s="41"/>
      <c r="P47" s="35"/>
      <c r="Q47" s="35"/>
      <c r="R47" s="45"/>
      <c r="S47" s="45"/>
      <c r="T47" s="54"/>
      <c r="U47" s="55"/>
      <c r="V47" s="54"/>
    </row>
    <row r="48" spans="1:22" ht="12.75">
      <c r="A48" s="59">
        <f t="shared" si="1"/>
        <v>34</v>
      </c>
      <c r="B48" s="41"/>
      <c r="C48" s="35"/>
      <c r="D48" s="36"/>
      <c r="E48" s="41"/>
      <c r="F48" s="35"/>
      <c r="G48" s="35"/>
      <c r="H48" s="35"/>
      <c r="I48" s="45"/>
      <c r="J48" s="41"/>
      <c r="K48" s="35"/>
      <c r="L48" s="35"/>
      <c r="M48" s="35"/>
      <c r="N48" s="45"/>
      <c r="O48" s="41"/>
      <c r="P48" s="35"/>
      <c r="Q48" s="35"/>
      <c r="R48" s="45"/>
      <c r="S48" s="45"/>
      <c r="T48" s="54"/>
      <c r="U48" s="55"/>
      <c r="V48" s="54"/>
    </row>
    <row r="49" spans="1:22" ht="12.75">
      <c r="A49" s="59">
        <f t="shared" si="1"/>
        <v>35</v>
      </c>
      <c r="B49" s="41"/>
      <c r="C49" s="35"/>
      <c r="D49" s="36"/>
      <c r="E49" s="41"/>
      <c r="F49" s="35"/>
      <c r="G49" s="35"/>
      <c r="H49" s="35"/>
      <c r="I49" s="45"/>
      <c r="J49" s="41"/>
      <c r="K49" s="35"/>
      <c r="L49" s="35"/>
      <c r="M49" s="35"/>
      <c r="N49" s="45"/>
      <c r="O49" s="41"/>
      <c r="P49" s="35"/>
      <c r="Q49" s="35"/>
      <c r="R49" s="45"/>
      <c r="S49" s="45"/>
      <c r="T49" s="54"/>
      <c r="U49" s="55"/>
      <c r="V49" s="54"/>
    </row>
    <row r="50" spans="1:22" ht="12.75">
      <c r="A50" s="59">
        <f t="shared" si="1"/>
        <v>36</v>
      </c>
      <c r="B50" s="41"/>
      <c r="C50" s="35"/>
      <c r="D50" s="36"/>
      <c r="E50" s="41"/>
      <c r="F50" s="35"/>
      <c r="G50" s="35"/>
      <c r="H50" s="35"/>
      <c r="I50" s="45"/>
      <c r="J50" s="41"/>
      <c r="K50" s="35"/>
      <c r="L50" s="35"/>
      <c r="M50" s="35"/>
      <c r="N50" s="45"/>
      <c r="O50" s="41"/>
      <c r="P50" s="35"/>
      <c r="Q50" s="35"/>
      <c r="R50" s="45"/>
      <c r="S50" s="45"/>
      <c r="T50" s="54"/>
      <c r="U50" s="55"/>
      <c r="V50" s="54"/>
    </row>
    <row r="51" spans="1:22" ht="12.75">
      <c r="A51" s="59">
        <f t="shared" si="1"/>
        <v>37</v>
      </c>
      <c r="B51" s="41"/>
      <c r="C51" s="35"/>
      <c r="D51" s="36"/>
      <c r="E51" s="41"/>
      <c r="F51" s="35"/>
      <c r="G51" s="35"/>
      <c r="H51" s="35"/>
      <c r="I51" s="45"/>
      <c r="J51" s="41"/>
      <c r="K51" s="35"/>
      <c r="L51" s="35"/>
      <c r="M51" s="35"/>
      <c r="N51" s="45"/>
      <c r="O51" s="41"/>
      <c r="P51" s="35"/>
      <c r="Q51" s="35"/>
      <c r="R51" s="45"/>
      <c r="S51" s="45"/>
      <c r="T51" s="54"/>
      <c r="U51" s="55"/>
      <c r="V51" s="54"/>
    </row>
    <row r="52" spans="1:22" ht="12.75">
      <c r="A52" s="59">
        <f t="shared" si="1"/>
        <v>38</v>
      </c>
      <c r="B52" s="41"/>
      <c r="C52" s="35"/>
      <c r="D52" s="36"/>
      <c r="E52" s="41"/>
      <c r="F52" s="35"/>
      <c r="G52" s="35"/>
      <c r="H52" s="35"/>
      <c r="I52" s="45"/>
      <c r="J52" s="41"/>
      <c r="K52" s="35"/>
      <c r="L52" s="35"/>
      <c r="M52" s="35"/>
      <c r="N52" s="45"/>
      <c r="O52" s="41"/>
      <c r="P52" s="35"/>
      <c r="Q52" s="35"/>
      <c r="R52" s="45"/>
      <c r="S52" s="45"/>
      <c r="T52" s="54"/>
      <c r="U52" s="55"/>
      <c r="V52" s="54"/>
    </row>
    <row r="53" spans="1:22" ht="12.75">
      <c r="A53" s="59">
        <f t="shared" si="1"/>
        <v>39</v>
      </c>
      <c r="B53" s="41"/>
      <c r="C53" s="35"/>
      <c r="D53" s="36"/>
      <c r="E53" s="41"/>
      <c r="F53" s="35"/>
      <c r="G53" s="35"/>
      <c r="H53" s="35"/>
      <c r="I53" s="45"/>
      <c r="J53" s="41"/>
      <c r="K53" s="35"/>
      <c r="L53" s="35"/>
      <c r="M53" s="35"/>
      <c r="N53" s="45"/>
      <c r="O53" s="41"/>
      <c r="P53" s="35"/>
      <c r="Q53" s="35"/>
      <c r="R53" s="45"/>
      <c r="S53" s="45"/>
      <c r="T53" s="54"/>
      <c r="U53" s="55"/>
      <c r="V53" s="54"/>
    </row>
    <row r="54" spans="1:22" ht="12.75">
      <c r="A54" s="59">
        <f t="shared" si="1"/>
        <v>40</v>
      </c>
      <c r="B54" s="41"/>
      <c r="C54" s="35"/>
      <c r="D54" s="36"/>
      <c r="E54" s="41"/>
      <c r="F54" s="35"/>
      <c r="G54" s="35"/>
      <c r="H54" s="35"/>
      <c r="I54" s="45"/>
      <c r="J54" s="41"/>
      <c r="K54" s="35"/>
      <c r="L54" s="35"/>
      <c r="M54" s="35"/>
      <c r="N54" s="45"/>
      <c r="O54" s="41"/>
      <c r="P54" s="35"/>
      <c r="Q54" s="35"/>
      <c r="R54" s="45"/>
      <c r="S54" s="45"/>
      <c r="T54" s="54"/>
      <c r="U54" s="55"/>
      <c r="V54" s="54"/>
    </row>
    <row r="55" spans="1:22" ht="12.75">
      <c r="A55" s="59">
        <f t="shared" si="1"/>
        <v>41</v>
      </c>
      <c r="B55" s="41"/>
      <c r="C55" s="35"/>
      <c r="D55" s="36"/>
      <c r="E55" s="41"/>
      <c r="F55" s="35"/>
      <c r="G55" s="35"/>
      <c r="H55" s="35"/>
      <c r="I55" s="45"/>
      <c r="J55" s="41"/>
      <c r="K55" s="35"/>
      <c r="L55" s="35"/>
      <c r="M55" s="35"/>
      <c r="N55" s="45"/>
      <c r="O55" s="41"/>
      <c r="P55" s="35"/>
      <c r="Q55" s="35"/>
      <c r="R55" s="45"/>
      <c r="S55" s="45"/>
      <c r="T55" s="54"/>
      <c r="U55" s="55"/>
      <c r="V55" s="54"/>
    </row>
    <row r="56" spans="1:22" ht="12.75">
      <c r="A56" s="59">
        <f t="shared" si="1"/>
        <v>42</v>
      </c>
      <c r="B56" s="41"/>
      <c r="C56" s="35"/>
      <c r="D56" s="36"/>
      <c r="E56" s="41"/>
      <c r="F56" s="35"/>
      <c r="G56" s="35"/>
      <c r="H56" s="35"/>
      <c r="I56" s="45"/>
      <c r="J56" s="41"/>
      <c r="K56" s="35"/>
      <c r="L56" s="35"/>
      <c r="M56" s="35"/>
      <c r="N56" s="45"/>
      <c r="O56" s="41"/>
      <c r="P56" s="35"/>
      <c r="Q56" s="35"/>
      <c r="R56" s="45"/>
      <c r="S56" s="45"/>
      <c r="T56" s="54"/>
      <c r="U56" s="55"/>
      <c r="V56" s="54"/>
    </row>
    <row r="57" spans="1:22" ht="12.75">
      <c r="A57" s="59">
        <f t="shared" si="1"/>
        <v>43</v>
      </c>
      <c r="B57" s="41"/>
      <c r="C57" s="35"/>
      <c r="D57" s="36"/>
      <c r="E57" s="41"/>
      <c r="F57" s="35"/>
      <c r="G57" s="35"/>
      <c r="H57" s="35"/>
      <c r="I57" s="45"/>
      <c r="J57" s="41"/>
      <c r="K57" s="35"/>
      <c r="L57" s="35"/>
      <c r="M57" s="35"/>
      <c r="N57" s="45"/>
      <c r="O57" s="41"/>
      <c r="P57" s="35"/>
      <c r="Q57" s="35"/>
      <c r="R57" s="45"/>
      <c r="S57" s="45"/>
      <c r="T57" s="54"/>
      <c r="U57" s="55"/>
      <c r="V57" s="54"/>
    </row>
    <row r="58" spans="1:22" ht="12.75">
      <c r="A58" s="59">
        <f t="shared" si="1"/>
        <v>44</v>
      </c>
      <c r="B58" s="41"/>
      <c r="C58" s="35"/>
      <c r="D58" s="36"/>
      <c r="E58" s="41"/>
      <c r="F58" s="35"/>
      <c r="G58" s="35"/>
      <c r="H58" s="35"/>
      <c r="I58" s="45"/>
      <c r="J58" s="41"/>
      <c r="K58" s="35"/>
      <c r="L58" s="35"/>
      <c r="M58" s="35"/>
      <c r="N58" s="45"/>
      <c r="O58" s="41"/>
      <c r="P58" s="35"/>
      <c r="Q58" s="35"/>
      <c r="R58" s="45"/>
      <c r="S58" s="45"/>
      <c r="T58" s="54"/>
      <c r="U58" s="55"/>
      <c r="V58" s="54"/>
    </row>
    <row r="59" spans="1:22" ht="12.75">
      <c r="A59" s="59">
        <f t="shared" si="1"/>
        <v>45</v>
      </c>
      <c r="B59" s="41"/>
      <c r="C59" s="35"/>
      <c r="D59" s="36"/>
      <c r="E59" s="41"/>
      <c r="F59" s="35"/>
      <c r="G59" s="35"/>
      <c r="H59" s="35"/>
      <c r="I59" s="45"/>
      <c r="J59" s="41"/>
      <c r="K59" s="35"/>
      <c r="L59" s="35"/>
      <c r="M59" s="35"/>
      <c r="N59" s="45"/>
      <c r="O59" s="41"/>
      <c r="P59" s="35"/>
      <c r="Q59" s="35"/>
      <c r="R59" s="45"/>
      <c r="S59" s="45"/>
      <c r="T59" s="54"/>
      <c r="U59" s="55"/>
      <c r="V59" s="54"/>
    </row>
    <row r="60" spans="1:22" ht="12.75">
      <c r="A60" s="59">
        <f t="shared" si="1"/>
        <v>46</v>
      </c>
      <c r="B60" s="41"/>
      <c r="C60" s="35"/>
      <c r="D60" s="36"/>
      <c r="E60" s="41"/>
      <c r="F60" s="35"/>
      <c r="G60" s="35"/>
      <c r="H60" s="35"/>
      <c r="I60" s="45"/>
      <c r="J60" s="41"/>
      <c r="K60" s="35"/>
      <c r="L60" s="35"/>
      <c r="M60" s="35"/>
      <c r="N60" s="45"/>
      <c r="O60" s="41"/>
      <c r="P60" s="35"/>
      <c r="Q60" s="35"/>
      <c r="R60" s="45"/>
      <c r="S60" s="45"/>
      <c r="T60" s="54"/>
      <c r="U60" s="55"/>
      <c r="V60" s="54"/>
    </row>
    <row r="61" spans="1:22" ht="12.75">
      <c r="A61" s="59">
        <f t="shared" si="1"/>
        <v>47</v>
      </c>
      <c r="B61" s="41"/>
      <c r="C61" s="35"/>
      <c r="D61" s="36"/>
      <c r="E61" s="41"/>
      <c r="F61" s="35"/>
      <c r="G61" s="35"/>
      <c r="H61" s="35"/>
      <c r="I61" s="45"/>
      <c r="J61" s="41"/>
      <c r="K61" s="35"/>
      <c r="L61" s="35"/>
      <c r="M61" s="35"/>
      <c r="N61" s="45"/>
      <c r="O61" s="41"/>
      <c r="P61" s="35"/>
      <c r="Q61" s="35"/>
      <c r="R61" s="45"/>
      <c r="S61" s="45"/>
      <c r="T61" s="54"/>
      <c r="U61" s="55"/>
      <c r="V61" s="54"/>
    </row>
    <row r="62" spans="1:22" ht="12.75">
      <c r="A62" s="59">
        <f t="shared" si="1"/>
        <v>48</v>
      </c>
      <c r="B62" s="41"/>
      <c r="C62" s="35"/>
      <c r="D62" s="36"/>
      <c r="E62" s="41"/>
      <c r="F62" s="35"/>
      <c r="G62" s="35"/>
      <c r="H62" s="35"/>
      <c r="I62" s="45"/>
      <c r="J62" s="41"/>
      <c r="K62" s="35"/>
      <c r="L62" s="35"/>
      <c r="M62" s="35"/>
      <c r="N62" s="45"/>
      <c r="O62" s="41"/>
      <c r="P62" s="35"/>
      <c r="Q62" s="35"/>
      <c r="R62" s="45"/>
      <c r="S62" s="45"/>
      <c r="T62" s="54"/>
      <c r="U62" s="55"/>
      <c r="V62" s="54"/>
    </row>
    <row r="63" spans="1:22" ht="12.75">
      <c r="A63" s="59">
        <f t="shared" si="1"/>
        <v>49</v>
      </c>
      <c r="B63" s="41"/>
      <c r="C63" s="35"/>
      <c r="D63" s="36"/>
      <c r="E63" s="41"/>
      <c r="F63" s="35"/>
      <c r="G63" s="35"/>
      <c r="H63" s="35"/>
      <c r="I63" s="45"/>
      <c r="J63" s="41"/>
      <c r="K63" s="35"/>
      <c r="L63" s="35"/>
      <c r="M63" s="35"/>
      <c r="N63" s="45"/>
      <c r="O63" s="41"/>
      <c r="P63" s="35"/>
      <c r="Q63" s="35"/>
      <c r="R63" s="45"/>
      <c r="S63" s="45"/>
      <c r="T63" s="54"/>
      <c r="U63" s="55"/>
      <c r="V63" s="54"/>
    </row>
  </sheetData>
  <printOptions headings="1" horizontalCentered="1" verticalCentered="1"/>
  <pageMargins left="1.1811023622047245" right="0.7480314960629921" top="1.2598425196850394" bottom="0.7086614173228347" header="0.5" footer="0.5"/>
  <pageSetup fitToHeight="1" fitToWidth="1" orientation="landscape" paperSize="9" scale="99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GridLines="0" workbookViewId="0" topLeftCell="A1">
      <selection activeCell="A1" sqref="A1"/>
    </sheetView>
  </sheetViews>
  <sheetFormatPr defaultColWidth="9.140625" defaultRowHeight="12.75"/>
  <cols>
    <col min="1" max="20" width="4.421875" style="4" customWidth="1"/>
    <col min="21" max="21" width="7.421875" style="5" customWidth="1"/>
    <col min="22" max="22" width="5.421875" style="4" customWidth="1"/>
    <col min="23" max="16384" width="4.421875" style="4" customWidth="1"/>
  </cols>
  <sheetData>
    <row r="1" spans="1:6" ht="15.75">
      <c r="A1" s="1" t="s">
        <v>29</v>
      </c>
      <c r="B1" s="2"/>
      <c r="C1" s="2"/>
      <c r="D1" s="2"/>
      <c r="E1" s="3"/>
      <c r="F1" s="2"/>
    </row>
    <row r="2" ht="13.5" thickBot="1">
      <c r="E2" s="6"/>
    </row>
    <row r="3" spans="3:14" ht="12.75">
      <c r="C3" s="7" t="s">
        <v>0</v>
      </c>
      <c r="D3" s="8"/>
      <c r="E3" s="8"/>
      <c r="F3" s="8"/>
      <c r="G3" s="8"/>
      <c r="H3" s="9"/>
      <c r="J3" s="10" t="s">
        <v>1</v>
      </c>
      <c r="K3" s="11"/>
      <c r="L3" s="11"/>
      <c r="M3" s="11"/>
      <c r="N3" s="12"/>
    </row>
    <row r="4" spans="3:14" ht="12.75">
      <c r="C4" s="13" t="s">
        <v>2</v>
      </c>
      <c r="D4" s="14"/>
      <c r="E4" s="14"/>
      <c r="F4" s="14"/>
      <c r="G4" s="14"/>
      <c r="H4" s="15">
        <v>0.8</v>
      </c>
      <c r="J4" s="16" t="s">
        <v>3</v>
      </c>
      <c r="K4" s="17"/>
      <c r="L4" s="17"/>
      <c r="M4" s="17"/>
      <c r="N4" s="18">
        <v>30</v>
      </c>
    </row>
    <row r="5" spans="3:14" ht="12.75">
      <c r="C5" s="13" t="s">
        <v>4</v>
      </c>
      <c r="D5" s="14"/>
      <c r="E5" s="14"/>
      <c r="F5" s="14"/>
      <c r="G5" s="14"/>
      <c r="H5" s="15">
        <f>1-H4</f>
        <v>0.19999999999999996</v>
      </c>
      <c r="J5" s="16" t="s">
        <v>5</v>
      </c>
      <c r="K5" s="17"/>
      <c r="L5" s="17"/>
      <c r="M5" s="17"/>
      <c r="N5" s="18">
        <v>120</v>
      </c>
    </row>
    <row r="6" spans="3:14" ht="12.75">
      <c r="C6" s="13" t="s">
        <v>6</v>
      </c>
      <c r="D6" s="14"/>
      <c r="E6" s="14"/>
      <c r="F6" s="14"/>
      <c r="G6" s="14"/>
      <c r="H6" s="15">
        <v>0.05</v>
      </c>
      <c r="J6" s="16" t="s">
        <v>7</v>
      </c>
      <c r="K6" s="17"/>
      <c r="L6" s="17"/>
      <c r="M6" s="17"/>
      <c r="N6" s="18">
        <v>43</v>
      </c>
    </row>
    <row r="7" spans="3:14" ht="12.75">
      <c r="C7" s="13" t="s">
        <v>8</v>
      </c>
      <c r="D7" s="14"/>
      <c r="E7" s="14"/>
      <c r="F7" s="14"/>
      <c r="G7" s="14"/>
      <c r="H7" s="15">
        <v>0.15</v>
      </c>
      <c r="J7" s="16" t="s">
        <v>9</v>
      </c>
      <c r="K7" s="17"/>
      <c r="L7" s="17"/>
      <c r="M7" s="17"/>
      <c r="N7" s="18">
        <v>17</v>
      </c>
    </row>
    <row r="8" spans="3:14" ht="12.75">
      <c r="C8" s="13" t="s">
        <v>10</v>
      </c>
      <c r="D8" s="14"/>
      <c r="E8" s="14"/>
      <c r="F8" s="14"/>
      <c r="G8" s="14"/>
      <c r="H8" s="15">
        <v>0.04</v>
      </c>
      <c r="J8" s="19" t="s">
        <v>11</v>
      </c>
      <c r="K8" s="20"/>
      <c r="L8" s="20"/>
      <c r="M8" s="20"/>
      <c r="N8" s="21">
        <v>25</v>
      </c>
    </row>
    <row r="9" spans="3:14" ht="12.75">
      <c r="C9" s="13" t="s">
        <v>12</v>
      </c>
      <c r="D9" s="14"/>
      <c r="E9" s="14"/>
      <c r="F9" s="14"/>
      <c r="G9" s="14"/>
      <c r="H9" s="15">
        <v>0.1</v>
      </c>
      <c r="J9" s="19" t="s">
        <v>13</v>
      </c>
      <c r="K9" s="20"/>
      <c r="L9" s="20"/>
      <c r="M9" s="20"/>
      <c r="N9" s="21">
        <v>45</v>
      </c>
    </row>
    <row r="10" spans="3:14" ht="13.5" thickBot="1">
      <c r="C10" s="22" t="s">
        <v>14</v>
      </c>
      <c r="D10" s="23"/>
      <c r="E10" s="23"/>
      <c r="F10" s="23"/>
      <c r="G10" s="23"/>
      <c r="H10" s="24">
        <v>0.1</v>
      </c>
      <c r="J10" s="25" t="s">
        <v>15</v>
      </c>
      <c r="K10" s="26"/>
      <c r="L10" s="26"/>
      <c r="M10" s="26"/>
      <c r="N10" s="27">
        <v>80</v>
      </c>
    </row>
    <row r="11" ht="13.5" thickBot="1">
      <c r="H11" s="28"/>
    </row>
    <row r="12" spans="1:22" ht="13.5" thickBot="1">
      <c r="A12" s="61" t="s">
        <v>16</v>
      </c>
      <c r="B12" s="29" t="s">
        <v>17</v>
      </c>
      <c r="C12" s="30"/>
      <c r="D12" s="31"/>
      <c r="E12" s="29" t="s">
        <v>18</v>
      </c>
      <c r="F12" s="30"/>
      <c r="G12" s="30"/>
      <c r="H12" s="30"/>
      <c r="I12" s="31"/>
      <c r="J12" s="29" t="s">
        <v>7</v>
      </c>
      <c r="K12" s="30"/>
      <c r="L12" s="30"/>
      <c r="M12" s="30"/>
      <c r="N12" s="31"/>
      <c r="O12" s="29" t="s">
        <v>9</v>
      </c>
      <c r="P12" s="30"/>
      <c r="Q12" s="30"/>
      <c r="R12" s="31"/>
      <c r="S12" s="32" t="s">
        <v>19</v>
      </c>
      <c r="T12" s="49" t="s">
        <v>20</v>
      </c>
      <c r="U12" s="50" t="s">
        <v>21</v>
      </c>
      <c r="V12" s="49" t="s">
        <v>22</v>
      </c>
    </row>
    <row r="13" spans="1:22" ht="13.5" thickBot="1">
      <c r="A13" s="58"/>
      <c r="B13" s="40" t="s">
        <v>23</v>
      </c>
      <c r="C13" s="33" t="s">
        <v>24</v>
      </c>
      <c r="D13" s="34" t="s">
        <v>25</v>
      </c>
      <c r="E13" s="40" t="s">
        <v>26</v>
      </c>
      <c r="F13" s="33" t="s">
        <v>23</v>
      </c>
      <c r="G13" s="33" t="s">
        <v>25</v>
      </c>
      <c r="H13" s="33" t="s">
        <v>24</v>
      </c>
      <c r="I13" s="44" t="s">
        <v>27</v>
      </c>
      <c r="J13" s="40" t="s">
        <v>26</v>
      </c>
      <c r="K13" s="33" t="s">
        <v>23</v>
      </c>
      <c r="L13" s="33" t="s">
        <v>25</v>
      </c>
      <c r="M13" s="33" t="s">
        <v>24</v>
      </c>
      <c r="N13" s="44" t="s">
        <v>27</v>
      </c>
      <c r="O13" s="40" t="s">
        <v>26</v>
      </c>
      <c r="P13" s="33" t="s">
        <v>23</v>
      </c>
      <c r="Q13" s="33" t="s">
        <v>24</v>
      </c>
      <c r="R13" s="44" t="s">
        <v>27</v>
      </c>
      <c r="S13" s="47"/>
      <c r="T13" s="51"/>
      <c r="U13" s="52"/>
      <c r="V13" s="53" t="s">
        <v>28</v>
      </c>
    </row>
    <row r="14" spans="1:22" ht="12.75">
      <c r="A14" s="59">
        <v>0</v>
      </c>
      <c r="B14" s="41">
        <f>N$4</f>
        <v>30</v>
      </c>
      <c r="C14" s="35">
        <f aca="true" t="shared" si="0" ref="C14:C45">+B14*H$5</f>
        <v>5.999999999999998</v>
      </c>
      <c r="D14" s="36">
        <f aca="true" t="shared" si="1" ref="D14:D45">+B14*H$4</f>
        <v>24</v>
      </c>
      <c r="E14" s="41">
        <f>N5</f>
        <v>120</v>
      </c>
      <c r="F14" s="48">
        <v>24</v>
      </c>
      <c r="G14" s="35">
        <f aca="true" t="shared" si="2" ref="G14:G45">+E14*H$6</f>
        <v>6</v>
      </c>
      <c r="H14" s="35">
        <f aca="true" t="shared" si="3" ref="H14:H45">+E14*H$7</f>
        <v>18</v>
      </c>
      <c r="I14" s="45">
        <f aca="true" t="shared" si="4" ref="I14:I45">+E14+F14-G14-H14</f>
        <v>120</v>
      </c>
      <c r="J14" s="41">
        <f>N6</f>
        <v>43</v>
      </c>
      <c r="K14" s="48">
        <v>6</v>
      </c>
      <c r="L14" s="35">
        <f aca="true" t="shared" si="5" ref="L14:L45">+J14*H$8</f>
        <v>1.72</v>
      </c>
      <c r="M14" s="35">
        <f aca="true" t="shared" si="6" ref="M14:M45">+J14*H$9</f>
        <v>4.3</v>
      </c>
      <c r="N14" s="45">
        <f aca="true" t="shared" si="7" ref="N14:N45">+J14+K14-L14-M14</f>
        <v>42.980000000000004</v>
      </c>
      <c r="O14" s="41">
        <f>N7</f>
        <v>17</v>
      </c>
      <c r="P14" s="48">
        <v>2</v>
      </c>
      <c r="Q14" s="35">
        <f aca="true" t="shared" si="8" ref="Q14:Q45">+O14*H$10</f>
        <v>1.7000000000000002</v>
      </c>
      <c r="R14" s="45">
        <f aca="true" t="shared" si="9" ref="R14:R45">+O14+P14-Q14</f>
        <v>17.3</v>
      </c>
      <c r="S14" s="45">
        <f aca="true" t="shared" si="10" ref="S14:S45">I14+N14+R14</f>
        <v>180.28000000000003</v>
      </c>
      <c r="T14" s="54">
        <f aca="true" t="shared" si="11" ref="T14:T45">+(I14+N14)/R14</f>
        <v>9.420809248554914</v>
      </c>
      <c r="U14" s="55">
        <f aca="true" t="shared" si="12" ref="U14:U45">+(I14*N$8)+(N14*N$9)+(R14*N$10)</f>
        <v>6318.1</v>
      </c>
      <c r="V14" s="54">
        <f aca="true" t="shared" si="13" ref="V14:V45">U14/S14</f>
        <v>35.04603949412025</v>
      </c>
    </row>
    <row r="15" spans="1:22" ht="12.75">
      <c r="A15" s="59">
        <f aca="true" t="shared" si="14" ref="A15:A46">1+A14</f>
        <v>1</v>
      </c>
      <c r="B15" s="41">
        <f>B14</f>
        <v>30</v>
      </c>
      <c r="C15" s="35">
        <f t="shared" si="0"/>
        <v>5.999999999999998</v>
      </c>
      <c r="D15" s="36">
        <f t="shared" si="1"/>
        <v>24</v>
      </c>
      <c r="E15" s="41">
        <f aca="true" t="shared" si="15" ref="E15:E46">I14</f>
        <v>120</v>
      </c>
      <c r="F15" s="35">
        <f aca="true" t="shared" si="16" ref="F15:F46">+D14</f>
        <v>24</v>
      </c>
      <c r="G15" s="35">
        <f t="shared" si="2"/>
        <v>6</v>
      </c>
      <c r="H15" s="35">
        <f t="shared" si="3"/>
        <v>18</v>
      </c>
      <c r="I15" s="45">
        <f t="shared" si="4"/>
        <v>120</v>
      </c>
      <c r="J15" s="41">
        <f aca="true" t="shared" si="17" ref="J15:J46">N14</f>
        <v>42.980000000000004</v>
      </c>
      <c r="K15" s="35">
        <f aca="true" t="shared" si="18" ref="K15:K46">+G14</f>
        <v>6</v>
      </c>
      <c r="L15" s="35">
        <f t="shared" si="5"/>
        <v>1.7192000000000003</v>
      </c>
      <c r="M15" s="35">
        <f t="shared" si="6"/>
        <v>4.298000000000001</v>
      </c>
      <c r="N15" s="45">
        <f t="shared" si="7"/>
        <v>42.9628</v>
      </c>
      <c r="O15" s="41">
        <f aca="true" t="shared" si="19" ref="O15:O46">R14</f>
        <v>17.3</v>
      </c>
      <c r="P15" s="35">
        <f aca="true" t="shared" si="20" ref="P15:P46">+L14</f>
        <v>1.72</v>
      </c>
      <c r="Q15" s="35">
        <f t="shared" si="8"/>
        <v>1.7300000000000002</v>
      </c>
      <c r="R15" s="45">
        <f t="shared" si="9"/>
        <v>17.29</v>
      </c>
      <c r="S15" s="45">
        <f t="shared" si="10"/>
        <v>180.2528</v>
      </c>
      <c r="T15" s="54">
        <f t="shared" si="11"/>
        <v>9.425263157894738</v>
      </c>
      <c r="U15" s="55">
        <f t="shared" si="12"/>
        <v>6316.526</v>
      </c>
      <c r="V15" s="54">
        <f t="shared" si="13"/>
        <v>35.042595732216085</v>
      </c>
    </row>
    <row r="16" spans="1:22" ht="12.75">
      <c r="A16" s="59">
        <f t="shared" si="14"/>
        <v>2</v>
      </c>
      <c r="B16" s="41">
        <f>B15</f>
        <v>30</v>
      </c>
      <c r="C16" s="35">
        <f t="shared" si="0"/>
        <v>5.999999999999998</v>
      </c>
      <c r="D16" s="36">
        <f t="shared" si="1"/>
        <v>24</v>
      </c>
      <c r="E16" s="41">
        <f t="shared" si="15"/>
        <v>120</v>
      </c>
      <c r="F16" s="35">
        <f t="shared" si="16"/>
        <v>24</v>
      </c>
      <c r="G16" s="35">
        <f t="shared" si="2"/>
        <v>6</v>
      </c>
      <c r="H16" s="35">
        <f t="shared" si="3"/>
        <v>18</v>
      </c>
      <c r="I16" s="45">
        <f t="shared" si="4"/>
        <v>120</v>
      </c>
      <c r="J16" s="41">
        <f t="shared" si="17"/>
        <v>42.9628</v>
      </c>
      <c r="K16" s="35">
        <f t="shared" si="18"/>
        <v>6</v>
      </c>
      <c r="L16" s="35">
        <f t="shared" si="5"/>
        <v>1.718512</v>
      </c>
      <c r="M16" s="35">
        <f t="shared" si="6"/>
        <v>4.29628</v>
      </c>
      <c r="N16" s="45">
        <f t="shared" si="7"/>
        <v>42.948008</v>
      </c>
      <c r="O16" s="41">
        <f t="shared" si="19"/>
        <v>17.29</v>
      </c>
      <c r="P16" s="35">
        <f t="shared" si="20"/>
        <v>1.7192000000000003</v>
      </c>
      <c r="Q16" s="35">
        <f t="shared" si="8"/>
        <v>1.729</v>
      </c>
      <c r="R16" s="45">
        <f t="shared" si="9"/>
        <v>17.2802</v>
      </c>
      <c r="S16" s="45">
        <f t="shared" si="10"/>
        <v>180.22820800000002</v>
      </c>
      <c r="T16" s="54">
        <f t="shared" si="11"/>
        <v>9.42975243342091</v>
      </c>
      <c r="U16" s="55">
        <f t="shared" si="12"/>
        <v>6315.07636</v>
      </c>
      <c r="V16" s="54">
        <f t="shared" si="13"/>
        <v>35.03933390937338</v>
      </c>
    </row>
    <row r="17" spans="1:22" ht="12.75">
      <c r="A17" s="59">
        <f t="shared" si="14"/>
        <v>3</v>
      </c>
      <c r="B17" s="41">
        <f>B16</f>
        <v>30</v>
      </c>
      <c r="C17" s="35">
        <f t="shared" si="0"/>
        <v>5.999999999999998</v>
      </c>
      <c r="D17" s="36">
        <f t="shared" si="1"/>
        <v>24</v>
      </c>
      <c r="E17" s="41">
        <f t="shared" si="15"/>
        <v>120</v>
      </c>
      <c r="F17" s="35">
        <f t="shared" si="16"/>
        <v>24</v>
      </c>
      <c r="G17" s="35">
        <f t="shared" si="2"/>
        <v>6</v>
      </c>
      <c r="H17" s="35">
        <f t="shared" si="3"/>
        <v>18</v>
      </c>
      <c r="I17" s="45">
        <f t="shared" si="4"/>
        <v>120</v>
      </c>
      <c r="J17" s="41">
        <f t="shared" si="17"/>
        <v>42.948008</v>
      </c>
      <c r="K17" s="35">
        <f t="shared" si="18"/>
        <v>6</v>
      </c>
      <c r="L17" s="35">
        <f t="shared" si="5"/>
        <v>1.7179203200000002</v>
      </c>
      <c r="M17" s="35">
        <f t="shared" si="6"/>
        <v>4.2948008</v>
      </c>
      <c r="N17" s="45">
        <f t="shared" si="7"/>
        <v>42.93528688000001</v>
      </c>
      <c r="O17" s="41">
        <f t="shared" si="19"/>
        <v>17.2802</v>
      </c>
      <c r="P17" s="35">
        <f t="shared" si="20"/>
        <v>1.718512</v>
      </c>
      <c r="Q17" s="35">
        <f t="shared" si="8"/>
        <v>1.7280200000000001</v>
      </c>
      <c r="R17" s="45">
        <f t="shared" si="9"/>
        <v>17.270692</v>
      </c>
      <c r="S17" s="45">
        <f t="shared" si="10"/>
        <v>180.20597888</v>
      </c>
      <c r="T17" s="54">
        <f t="shared" si="11"/>
        <v>9.43420720374146</v>
      </c>
      <c r="U17" s="55">
        <f t="shared" si="12"/>
        <v>6313.7432696000005</v>
      </c>
      <c r="V17" s="54">
        <f t="shared" si="13"/>
        <v>35.03625855723883</v>
      </c>
    </row>
    <row r="18" spans="1:22" ht="12.75">
      <c r="A18" s="59">
        <f t="shared" si="14"/>
        <v>4</v>
      </c>
      <c r="B18" s="41">
        <f>B17</f>
        <v>30</v>
      </c>
      <c r="C18" s="35">
        <f t="shared" si="0"/>
        <v>5.999999999999998</v>
      </c>
      <c r="D18" s="36">
        <f t="shared" si="1"/>
        <v>24</v>
      </c>
      <c r="E18" s="41">
        <f t="shared" si="15"/>
        <v>120</v>
      </c>
      <c r="F18" s="35">
        <f t="shared" si="16"/>
        <v>24</v>
      </c>
      <c r="G18" s="35">
        <f t="shared" si="2"/>
        <v>6</v>
      </c>
      <c r="H18" s="35">
        <f t="shared" si="3"/>
        <v>18</v>
      </c>
      <c r="I18" s="45">
        <f t="shared" si="4"/>
        <v>120</v>
      </c>
      <c r="J18" s="41">
        <f t="shared" si="17"/>
        <v>42.93528688000001</v>
      </c>
      <c r="K18" s="35">
        <f t="shared" si="18"/>
        <v>6</v>
      </c>
      <c r="L18" s="35">
        <f t="shared" si="5"/>
        <v>1.7174114752000003</v>
      </c>
      <c r="M18" s="35">
        <f t="shared" si="6"/>
        <v>4.293528688000001</v>
      </c>
      <c r="N18" s="45">
        <f t="shared" si="7"/>
        <v>42.9243467168</v>
      </c>
      <c r="O18" s="41">
        <f t="shared" si="19"/>
        <v>17.270692</v>
      </c>
      <c r="P18" s="35">
        <f t="shared" si="20"/>
        <v>1.7179203200000002</v>
      </c>
      <c r="Q18" s="35">
        <f t="shared" si="8"/>
        <v>1.7270692</v>
      </c>
      <c r="R18" s="45">
        <f t="shared" si="9"/>
        <v>17.261543120000002</v>
      </c>
      <c r="S18" s="45">
        <f t="shared" si="10"/>
        <v>180.18588983680002</v>
      </c>
      <c r="T18" s="54">
        <f t="shared" si="11"/>
        <v>9.438573688584569</v>
      </c>
      <c r="U18" s="55">
        <f t="shared" si="12"/>
        <v>6312.519051856</v>
      </c>
      <c r="V18" s="54">
        <f t="shared" si="13"/>
        <v>35.03337057953564</v>
      </c>
    </row>
    <row r="19" spans="1:22" ht="12.75">
      <c r="A19" s="59">
        <f t="shared" si="14"/>
        <v>5</v>
      </c>
      <c r="B19" s="41">
        <f>B18</f>
        <v>30</v>
      </c>
      <c r="C19" s="35">
        <f t="shared" si="0"/>
        <v>5.999999999999998</v>
      </c>
      <c r="D19" s="36">
        <f t="shared" si="1"/>
        <v>24</v>
      </c>
      <c r="E19" s="41">
        <f t="shared" si="15"/>
        <v>120</v>
      </c>
      <c r="F19" s="35">
        <f t="shared" si="16"/>
        <v>24</v>
      </c>
      <c r="G19" s="35">
        <f t="shared" si="2"/>
        <v>6</v>
      </c>
      <c r="H19" s="35">
        <f t="shared" si="3"/>
        <v>18</v>
      </c>
      <c r="I19" s="45">
        <f t="shared" si="4"/>
        <v>120</v>
      </c>
      <c r="J19" s="41">
        <f t="shared" si="17"/>
        <v>42.9243467168</v>
      </c>
      <c r="K19" s="35">
        <f t="shared" si="18"/>
        <v>6</v>
      </c>
      <c r="L19" s="35">
        <f t="shared" si="5"/>
        <v>1.7169738686720002</v>
      </c>
      <c r="M19" s="35">
        <f t="shared" si="6"/>
        <v>4.292434671680001</v>
      </c>
      <c r="N19" s="45">
        <f t="shared" si="7"/>
        <v>42.914938176448004</v>
      </c>
      <c r="O19" s="41">
        <f t="shared" si="19"/>
        <v>17.261543120000002</v>
      </c>
      <c r="P19" s="35">
        <f t="shared" si="20"/>
        <v>1.7174114752000003</v>
      </c>
      <c r="Q19" s="35">
        <f t="shared" si="8"/>
        <v>1.7261543120000002</v>
      </c>
      <c r="R19" s="45">
        <f t="shared" si="9"/>
        <v>17.252800283200003</v>
      </c>
      <c r="S19" s="45">
        <f t="shared" si="10"/>
        <v>180.167738459648</v>
      </c>
      <c r="T19" s="54">
        <f t="shared" si="11"/>
        <v>9.44281134089793</v>
      </c>
      <c r="U19" s="55">
        <f t="shared" si="12"/>
        <v>6311.396240596161</v>
      </c>
      <c r="V19" s="54">
        <f t="shared" si="13"/>
        <v>35.03066805719892</v>
      </c>
    </row>
    <row r="20" spans="1:22" ht="12.75">
      <c r="A20" s="59">
        <f t="shared" si="14"/>
        <v>6</v>
      </c>
      <c r="B20" s="41">
        <v>0</v>
      </c>
      <c r="C20" s="35">
        <f t="shared" si="0"/>
        <v>0</v>
      </c>
      <c r="D20" s="36">
        <f t="shared" si="1"/>
        <v>0</v>
      </c>
      <c r="E20" s="41">
        <f t="shared" si="15"/>
        <v>120</v>
      </c>
      <c r="F20" s="35">
        <f t="shared" si="16"/>
        <v>24</v>
      </c>
      <c r="G20" s="35">
        <f t="shared" si="2"/>
        <v>6</v>
      </c>
      <c r="H20" s="35">
        <f t="shared" si="3"/>
        <v>18</v>
      </c>
      <c r="I20" s="45">
        <f t="shared" si="4"/>
        <v>120</v>
      </c>
      <c r="J20" s="41">
        <f t="shared" si="17"/>
        <v>42.914938176448004</v>
      </c>
      <c r="K20" s="35">
        <f t="shared" si="18"/>
        <v>6</v>
      </c>
      <c r="L20" s="35">
        <f t="shared" si="5"/>
        <v>1.7165975270579201</v>
      </c>
      <c r="M20" s="35">
        <f t="shared" si="6"/>
        <v>4.291493817644801</v>
      </c>
      <c r="N20" s="45">
        <f t="shared" si="7"/>
        <v>42.906846831745284</v>
      </c>
      <c r="O20" s="41">
        <f t="shared" si="19"/>
        <v>17.252800283200003</v>
      </c>
      <c r="P20" s="35">
        <f t="shared" si="20"/>
        <v>1.7169738686720002</v>
      </c>
      <c r="Q20" s="35">
        <f t="shared" si="8"/>
        <v>1.7252800283200003</v>
      </c>
      <c r="R20" s="45">
        <f t="shared" si="9"/>
        <v>17.244494123552002</v>
      </c>
      <c r="S20" s="45">
        <f t="shared" si="10"/>
        <v>180.15134095529726</v>
      </c>
      <c r="T20" s="54">
        <f t="shared" si="11"/>
        <v>9.446890448891283</v>
      </c>
      <c r="U20" s="55">
        <f t="shared" si="12"/>
        <v>6310.367637312698</v>
      </c>
      <c r="V20" s="54">
        <f t="shared" si="13"/>
        <v>35.02814691164887</v>
      </c>
    </row>
    <row r="21" spans="1:22" ht="12.75">
      <c r="A21" s="59">
        <f t="shared" si="14"/>
        <v>7</v>
      </c>
      <c r="B21" s="41">
        <f>B20</f>
        <v>0</v>
      </c>
      <c r="C21" s="35">
        <f t="shared" si="0"/>
        <v>0</v>
      </c>
      <c r="D21" s="36">
        <f t="shared" si="1"/>
        <v>0</v>
      </c>
      <c r="E21" s="41">
        <f t="shared" si="15"/>
        <v>120</v>
      </c>
      <c r="F21" s="35">
        <f t="shared" si="16"/>
        <v>0</v>
      </c>
      <c r="G21" s="35">
        <f t="shared" si="2"/>
        <v>6</v>
      </c>
      <c r="H21" s="35">
        <f t="shared" si="3"/>
        <v>18</v>
      </c>
      <c r="I21" s="45">
        <f t="shared" si="4"/>
        <v>96</v>
      </c>
      <c r="J21" s="41">
        <f t="shared" si="17"/>
        <v>42.906846831745284</v>
      </c>
      <c r="K21" s="35">
        <f t="shared" si="18"/>
        <v>6</v>
      </c>
      <c r="L21" s="35">
        <f t="shared" si="5"/>
        <v>1.7162738732698113</v>
      </c>
      <c r="M21" s="35">
        <f t="shared" si="6"/>
        <v>4.290684683174528</v>
      </c>
      <c r="N21" s="45">
        <f t="shared" si="7"/>
        <v>42.899888275300945</v>
      </c>
      <c r="O21" s="41">
        <f t="shared" si="19"/>
        <v>17.244494123552002</v>
      </c>
      <c r="P21" s="35">
        <f t="shared" si="20"/>
        <v>1.7165975270579201</v>
      </c>
      <c r="Q21" s="35">
        <f t="shared" si="8"/>
        <v>1.7244494123552003</v>
      </c>
      <c r="R21" s="45">
        <f t="shared" si="9"/>
        <v>17.236642238254724</v>
      </c>
      <c r="S21" s="45">
        <f t="shared" si="10"/>
        <v>156.13653051355567</v>
      </c>
      <c r="T21" s="54">
        <f t="shared" si="11"/>
        <v>8.058407568907406</v>
      </c>
      <c r="U21" s="55">
        <f t="shared" si="12"/>
        <v>5709.426351448919</v>
      </c>
      <c r="V21" s="54">
        <f t="shared" si="13"/>
        <v>36.56688369255926</v>
      </c>
    </row>
    <row r="22" spans="1:22" ht="12.75">
      <c r="A22" s="59">
        <f t="shared" si="14"/>
        <v>8</v>
      </c>
      <c r="B22" s="41">
        <f>B21</f>
        <v>0</v>
      </c>
      <c r="C22" s="35">
        <f t="shared" si="0"/>
        <v>0</v>
      </c>
      <c r="D22" s="36">
        <f t="shared" si="1"/>
        <v>0</v>
      </c>
      <c r="E22" s="41">
        <f t="shared" si="15"/>
        <v>96</v>
      </c>
      <c r="F22" s="35">
        <f t="shared" si="16"/>
        <v>0</v>
      </c>
      <c r="G22" s="35">
        <f t="shared" si="2"/>
        <v>4.800000000000001</v>
      </c>
      <c r="H22" s="35">
        <f t="shared" si="3"/>
        <v>14.399999999999999</v>
      </c>
      <c r="I22" s="45">
        <f t="shared" si="4"/>
        <v>76.80000000000001</v>
      </c>
      <c r="J22" s="41">
        <f t="shared" si="17"/>
        <v>42.899888275300945</v>
      </c>
      <c r="K22" s="35">
        <f t="shared" si="18"/>
        <v>6</v>
      </c>
      <c r="L22" s="35">
        <f t="shared" si="5"/>
        <v>1.7159955310120378</v>
      </c>
      <c r="M22" s="35">
        <f t="shared" si="6"/>
        <v>4.289988827530094</v>
      </c>
      <c r="N22" s="45">
        <f t="shared" si="7"/>
        <v>42.89390391675881</v>
      </c>
      <c r="O22" s="41">
        <f t="shared" si="19"/>
        <v>17.236642238254724</v>
      </c>
      <c r="P22" s="35">
        <f t="shared" si="20"/>
        <v>1.7162738732698113</v>
      </c>
      <c r="Q22" s="35">
        <f t="shared" si="8"/>
        <v>1.7236642238254725</v>
      </c>
      <c r="R22" s="45">
        <f t="shared" si="9"/>
        <v>17.229251887699064</v>
      </c>
      <c r="S22" s="45">
        <f t="shared" si="10"/>
        <v>136.92315580445788</v>
      </c>
      <c r="T22" s="54">
        <f t="shared" si="11"/>
        <v>6.947132974602051</v>
      </c>
      <c r="U22" s="55">
        <f t="shared" si="12"/>
        <v>5228.565827270071</v>
      </c>
      <c r="V22" s="54">
        <f t="shared" si="13"/>
        <v>38.18613291923441</v>
      </c>
    </row>
    <row r="23" spans="1:22" ht="12.75">
      <c r="A23" s="59">
        <f t="shared" si="14"/>
        <v>9</v>
      </c>
      <c r="B23" s="41">
        <v>5</v>
      </c>
      <c r="C23" s="35">
        <f t="shared" si="0"/>
        <v>0.9999999999999998</v>
      </c>
      <c r="D23" s="36">
        <f t="shared" si="1"/>
        <v>4</v>
      </c>
      <c r="E23" s="41">
        <f t="shared" si="15"/>
        <v>76.80000000000001</v>
      </c>
      <c r="F23" s="35">
        <f t="shared" si="16"/>
        <v>0</v>
      </c>
      <c r="G23" s="35">
        <f t="shared" si="2"/>
        <v>3.8400000000000007</v>
      </c>
      <c r="H23" s="35">
        <f t="shared" si="3"/>
        <v>11.520000000000001</v>
      </c>
      <c r="I23" s="45">
        <f t="shared" si="4"/>
        <v>61.440000000000005</v>
      </c>
      <c r="J23" s="41">
        <f t="shared" si="17"/>
        <v>42.89390391675881</v>
      </c>
      <c r="K23" s="35">
        <f t="shared" si="18"/>
        <v>4.800000000000001</v>
      </c>
      <c r="L23" s="35">
        <f t="shared" si="5"/>
        <v>1.7157561566703523</v>
      </c>
      <c r="M23" s="35">
        <f t="shared" si="6"/>
        <v>4.289390391675881</v>
      </c>
      <c r="N23" s="45">
        <f t="shared" si="7"/>
        <v>41.68875736841258</v>
      </c>
      <c r="O23" s="41">
        <f t="shared" si="19"/>
        <v>17.229251887699064</v>
      </c>
      <c r="P23" s="35">
        <f t="shared" si="20"/>
        <v>1.7159955310120378</v>
      </c>
      <c r="Q23" s="35">
        <f t="shared" si="8"/>
        <v>1.7229251887699064</v>
      </c>
      <c r="R23" s="45">
        <f t="shared" si="9"/>
        <v>17.222322229941195</v>
      </c>
      <c r="S23" s="45">
        <f t="shared" si="10"/>
        <v>120.35107959835378</v>
      </c>
      <c r="T23" s="54">
        <f t="shared" si="11"/>
        <v>5.988086623366163</v>
      </c>
      <c r="U23" s="55">
        <f t="shared" si="12"/>
        <v>4789.779859973863</v>
      </c>
      <c r="V23" s="54">
        <f t="shared" si="13"/>
        <v>39.79839546067005</v>
      </c>
    </row>
    <row r="24" spans="1:22" ht="12.75">
      <c r="A24" s="59">
        <f t="shared" si="14"/>
        <v>10</v>
      </c>
      <c r="B24" s="41">
        <f>B23</f>
        <v>5</v>
      </c>
      <c r="C24" s="35">
        <f t="shared" si="0"/>
        <v>0.9999999999999998</v>
      </c>
      <c r="D24" s="36">
        <f t="shared" si="1"/>
        <v>4</v>
      </c>
      <c r="E24" s="41">
        <f t="shared" si="15"/>
        <v>61.440000000000005</v>
      </c>
      <c r="F24" s="35">
        <f t="shared" si="16"/>
        <v>4</v>
      </c>
      <c r="G24" s="35">
        <f t="shared" si="2"/>
        <v>3.0720000000000005</v>
      </c>
      <c r="H24" s="35">
        <f t="shared" si="3"/>
        <v>9.216000000000001</v>
      </c>
      <c r="I24" s="45">
        <f t="shared" si="4"/>
        <v>53.151999999999994</v>
      </c>
      <c r="J24" s="41">
        <f t="shared" si="17"/>
        <v>41.68875736841258</v>
      </c>
      <c r="K24" s="35">
        <f t="shared" si="18"/>
        <v>3.8400000000000007</v>
      </c>
      <c r="L24" s="35">
        <f t="shared" si="5"/>
        <v>1.6675502947365033</v>
      </c>
      <c r="M24" s="35">
        <f t="shared" si="6"/>
        <v>4.168875736841258</v>
      </c>
      <c r="N24" s="45">
        <f t="shared" si="7"/>
        <v>39.692331336834826</v>
      </c>
      <c r="O24" s="41">
        <f t="shared" si="19"/>
        <v>17.222322229941195</v>
      </c>
      <c r="P24" s="35">
        <f t="shared" si="20"/>
        <v>1.7157561566703523</v>
      </c>
      <c r="Q24" s="35">
        <f t="shared" si="8"/>
        <v>1.7222322229941196</v>
      </c>
      <c r="R24" s="45">
        <f t="shared" si="9"/>
        <v>17.215846163617428</v>
      </c>
      <c r="S24" s="45">
        <f t="shared" si="10"/>
        <v>110.06017750045224</v>
      </c>
      <c r="T24" s="54">
        <f t="shared" si="11"/>
        <v>5.392957770094652</v>
      </c>
      <c r="U24" s="55">
        <f t="shared" si="12"/>
        <v>4492.222603246962</v>
      </c>
      <c r="V24" s="54">
        <f t="shared" si="13"/>
        <v>40.8160581353642</v>
      </c>
    </row>
    <row r="25" spans="1:22" ht="12.75">
      <c r="A25" s="59">
        <f t="shared" si="14"/>
        <v>11</v>
      </c>
      <c r="B25" s="41">
        <f>B24</f>
        <v>5</v>
      </c>
      <c r="C25" s="35">
        <f t="shared" si="0"/>
        <v>0.9999999999999998</v>
      </c>
      <c r="D25" s="36">
        <f t="shared" si="1"/>
        <v>4</v>
      </c>
      <c r="E25" s="41">
        <f t="shared" si="15"/>
        <v>53.151999999999994</v>
      </c>
      <c r="F25" s="35">
        <f t="shared" si="16"/>
        <v>4</v>
      </c>
      <c r="G25" s="35">
        <f t="shared" si="2"/>
        <v>2.6576</v>
      </c>
      <c r="H25" s="35">
        <f t="shared" si="3"/>
        <v>7.9727999999999986</v>
      </c>
      <c r="I25" s="45">
        <f t="shared" si="4"/>
        <v>46.52159999999999</v>
      </c>
      <c r="J25" s="41">
        <f t="shared" si="17"/>
        <v>39.692331336834826</v>
      </c>
      <c r="K25" s="35">
        <f t="shared" si="18"/>
        <v>3.0720000000000005</v>
      </c>
      <c r="L25" s="35">
        <f t="shared" si="5"/>
        <v>1.5876932534733932</v>
      </c>
      <c r="M25" s="35">
        <f t="shared" si="6"/>
        <v>3.969233133683483</v>
      </c>
      <c r="N25" s="45">
        <f t="shared" si="7"/>
        <v>37.20740494967796</v>
      </c>
      <c r="O25" s="41">
        <f t="shared" si="19"/>
        <v>17.215846163617428</v>
      </c>
      <c r="P25" s="35">
        <f t="shared" si="20"/>
        <v>1.6675502947365033</v>
      </c>
      <c r="Q25" s="35">
        <f t="shared" si="8"/>
        <v>1.721584616361743</v>
      </c>
      <c r="R25" s="45">
        <f t="shared" si="9"/>
        <v>17.16181184199219</v>
      </c>
      <c r="S25" s="45">
        <f t="shared" si="10"/>
        <v>100.89081679167013</v>
      </c>
      <c r="T25" s="54">
        <f t="shared" si="11"/>
        <v>4.878797513955173</v>
      </c>
      <c r="U25" s="55">
        <f t="shared" si="12"/>
        <v>4210.318170094883</v>
      </c>
      <c r="V25" s="54">
        <f t="shared" si="13"/>
        <v>41.73143110525893</v>
      </c>
    </row>
    <row r="26" spans="1:22" ht="12.75">
      <c r="A26" s="59">
        <f t="shared" si="14"/>
        <v>12</v>
      </c>
      <c r="B26" s="41">
        <v>10</v>
      </c>
      <c r="C26" s="35">
        <f t="shared" si="0"/>
        <v>1.9999999999999996</v>
      </c>
      <c r="D26" s="36">
        <f t="shared" si="1"/>
        <v>8</v>
      </c>
      <c r="E26" s="41">
        <f t="shared" si="15"/>
        <v>46.52159999999999</v>
      </c>
      <c r="F26" s="35">
        <f t="shared" si="16"/>
        <v>4</v>
      </c>
      <c r="G26" s="35">
        <f t="shared" si="2"/>
        <v>2.3260799999999997</v>
      </c>
      <c r="H26" s="35">
        <f t="shared" si="3"/>
        <v>6.978239999999999</v>
      </c>
      <c r="I26" s="45">
        <f t="shared" si="4"/>
        <v>41.217279999999995</v>
      </c>
      <c r="J26" s="41">
        <f t="shared" si="17"/>
        <v>37.20740494967796</v>
      </c>
      <c r="K26" s="35">
        <f t="shared" si="18"/>
        <v>2.6576</v>
      </c>
      <c r="L26" s="35">
        <f t="shared" si="5"/>
        <v>1.4882961979871183</v>
      </c>
      <c r="M26" s="35">
        <f t="shared" si="6"/>
        <v>3.720740494967796</v>
      </c>
      <c r="N26" s="45">
        <f t="shared" si="7"/>
        <v>34.65596825672304</v>
      </c>
      <c r="O26" s="41">
        <f t="shared" si="19"/>
        <v>17.16181184199219</v>
      </c>
      <c r="P26" s="35">
        <f t="shared" si="20"/>
        <v>1.5876932534733932</v>
      </c>
      <c r="Q26" s="35">
        <f t="shared" si="8"/>
        <v>1.7161811841992192</v>
      </c>
      <c r="R26" s="45">
        <f t="shared" si="9"/>
        <v>17.033323911266365</v>
      </c>
      <c r="S26" s="45">
        <f t="shared" si="10"/>
        <v>92.9065721679894</v>
      </c>
      <c r="T26" s="54">
        <f t="shared" si="11"/>
        <v>4.4544006003747825</v>
      </c>
      <c r="U26" s="55">
        <f t="shared" si="12"/>
        <v>3952.6164844538457</v>
      </c>
      <c r="V26" s="54">
        <f t="shared" si="13"/>
        <v>42.54399223024724</v>
      </c>
    </row>
    <row r="27" spans="1:22" ht="12.75">
      <c r="A27" s="59">
        <f t="shared" si="14"/>
        <v>13</v>
      </c>
      <c r="B27" s="41">
        <f>B26</f>
        <v>10</v>
      </c>
      <c r="C27" s="35">
        <f t="shared" si="0"/>
        <v>1.9999999999999996</v>
      </c>
      <c r="D27" s="36">
        <f t="shared" si="1"/>
        <v>8</v>
      </c>
      <c r="E27" s="41">
        <f t="shared" si="15"/>
        <v>41.217279999999995</v>
      </c>
      <c r="F27" s="35">
        <f t="shared" si="16"/>
        <v>8</v>
      </c>
      <c r="G27" s="35">
        <f t="shared" si="2"/>
        <v>2.060864</v>
      </c>
      <c r="H27" s="35">
        <f t="shared" si="3"/>
        <v>6.182591999999999</v>
      </c>
      <c r="I27" s="45">
        <f t="shared" si="4"/>
        <v>40.97382399999999</v>
      </c>
      <c r="J27" s="41">
        <f t="shared" si="17"/>
        <v>34.65596825672304</v>
      </c>
      <c r="K27" s="35">
        <f t="shared" si="18"/>
        <v>2.3260799999999997</v>
      </c>
      <c r="L27" s="35">
        <f t="shared" si="5"/>
        <v>1.3862387302689216</v>
      </c>
      <c r="M27" s="35">
        <f t="shared" si="6"/>
        <v>3.4655968256723044</v>
      </c>
      <c r="N27" s="45">
        <f t="shared" si="7"/>
        <v>32.13021270078181</v>
      </c>
      <c r="O27" s="41">
        <f t="shared" si="19"/>
        <v>17.033323911266365</v>
      </c>
      <c r="P27" s="35">
        <f t="shared" si="20"/>
        <v>1.4882961979871183</v>
      </c>
      <c r="Q27" s="35">
        <f t="shared" si="8"/>
        <v>1.7033323911266365</v>
      </c>
      <c r="R27" s="45">
        <f t="shared" si="9"/>
        <v>16.818287718126847</v>
      </c>
      <c r="S27" s="45">
        <f t="shared" si="10"/>
        <v>89.92232441890866</v>
      </c>
      <c r="T27" s="54">
        <f t="shared" si="11"/>
        <v>4.346699136440023</v>
      </c>
      <c r="U27" s="55">
        <f t="shared" si="12"/>
        <v>3815.668188985329</v>
      </c>
      <c r="V27" s="54">
        <f t="shared" si="13"/>
        <v>42.432935465611465</v>
      </c>
    </row>
    <row r="28" spans="1:22" ht="12.75">
      <c r="A28" s="59">
        <f t="shared" si="14"/>
        <v>14</v>
      </c>
      <c r="B28" s="41">
        <f>B27</f>
        <v>10</v>
      </c>
      <c r="C28" s="35">
        <f t="shared" si="0"/>
        <v>1.9999999999999996</v>
      </c>
      <c r="D28" s="36">
        <f t="shared" si="1"/>
        <v>8</v>
      </c>
      <c r="E28" s="41">
        <f t="shared" si="15"/>
        <v>40.97382399999999</v>
      </c>
      <c r="F28" s="35">
        <f t="shared" si="16"/>
        <v>8</v>
      </c>
      <c r="G28" s="35">
        <f t="shared" si="2"/>
        <v>2.0486912</v>
      </c>
      <c r="H28" s="35">
        <f t="shared" si="3"/>
        <v>6.1460735999999985</v>
      </c>
      <c r="I28" s="45">
        <f t="shared" si="4"/>
        <v>40.77905919999999</v>
      </c>
      <c r="J28" s="41">
        <f t="shared" si="17"/>
        <v>32.13021270078181</v>
      </c>
      <c r="K28" s="35">
        <f t="shared" si="18"/>
        <v>2.060864</v>
      </c>
      <c r="L28" s="35">
        <f t="shared" si="5"/>
        <v>1.2852085080312725</v>
      </c>
      <c r="M28" s="35">
        <f t="shared" si="6"/>
        <v>3.2130212700781815</v>
      </c>
      <c r="N28" s="45">
        <f t="shared" si="7"/>
        <v>29.69284692267236</v>
      </c>
      <c r="O28" s="41">
        <f t="shared" si="19"/>
        <v>16.818287718126847</v>
      </c>
      <c r="P28" s="35">
        <f t="shared" si="20"/>
        <v>1.3862387302689216</v>
      </c>
      <c r="Q28" s="35">
        <f t="shared" si="8"/>
        <v>1.6818287718126848</v>
      </c>
      <c r="R28" s="45">
        <f t="shared" si="9"/>
        <v>16.522697676583082</v>
      </c>
      <c r="S28" s="45">
        <f t="shared" si="10"/>
        <v>86.99460379925543</v>
      </c>
      <c r="T28" s="54">
        <f t="shared" si="11"/>
        <v>4.265157391492383</v>
      </c>
      <c r="U28" s="55">
        <f t="shared" si="12"/>
        <v>3677.4704056469027</v>
      </c>
      <c r="V28" s="54">
        <f t="shared" si="13"/>
        <v>42.27239673546714</v>
      </c>
    </row>
    <row r="29" spans="1:22" ht="12.75">
      <c r="A29" s="59">
        <f t="shared" si="14"/>
        <v>15</v>
      </c>
      <c r="B29" s="41">
        <v>15</v>
      </c>
      <c r="C29" s="35">
        <f t="shared" si="0"/>
        <v>2.999999999999999</v>
      </c>
      <c r="D29" s="36">
        <f t="shared" si="1"/>
        <v>12</v>
      </c>
      <c r="E29" s="41">
        <f t="shared" si="15"/>
        <v>40.77905919999999</v>
      </c>
      <c r="F29" s="35">
        <f t="shared" si="16"/>
        <v>8</v>
      </c>
      <c r="G29" s="35">
        <f t="shared" si="2"/>
        <v>2.0389529599999996</v>
      </c>
      <c r="H29" s="35">
        <f t="shared" si="3"/>
        <v>6.116858879999999</v>
      </c>
      <c r="I29" s="45">
        <f t="shared" si="4"/>
        <v>40.62324735999999</v>
      </c>
      <c r="J29" s="41">
        <f t="shared" si="17"/>
        <v>29.69284692267236</v>
      </c>
      <c r="K29" s="35">
        <f t="shared" si="18"/>
        <v>2.0486912</v>
      </c>
      <c r="L29" s="35">
        <f t="shared" si="5"/>
        <v>1.1877138769068945</v>
      </c>
      <c r="M29" s="35">
        <f t="shared" si="6"/>
        <v>2.969284692267236</v>
      </c>
      <c r="N29" s="45">
        <f t="shared" si="7"/>
        <v>27.584539553498228</v>
      </c>
      <c r="O29" s="41">
        <f t="shared" si="19"/>
        <v>16.522697676583082</v>
      </c>
      <c r="P29" s="35">
        <f t="shared" si="20"/>
        <v>1.2852085080312725</v>
      </c>
      <c r="Q29" s="35">
        <f t="shared" si="8"/>
        <v>1.6522697676583082</v>
      </c>
      <c r="R29" s="45">
        <f t="shared" si="9"/>
        <v>16.155636416956046</v>
      </c>
      <c r="S29" s="45">
        <f t="shared" si="10"/>
        <v>84.36342333045427</v>
      </c>
      <c r="T29" s="54">
        <f t="shared" si="11"/>
        <v>4.221918911341133</v>
      </c>
      <c r="U29" s="55">
        <f t="shared" si="12"/>
        <v>3549.336377263904</v>
      </c>
      <c r="V29" s="54">
        <f t="shared" si="13"/>
        <v>42.071981400766994</v>
      </c>
    </row>
    <row r="30" spans="1:22" ht="12.75">
      <c r="A30" s="59">
        <f t="shared" si="14"/>
        <v>16</v>
      </c>
      <c r="B30" s="41">
        <f aca="true" t="shared" si="21" ref="B30:B63">B29</f>
        <v>15</v>
      </c>
      <c r="C30" s="35">
        <f t="shared" si="0"/>
        <v>2.999999999999999</v>
      </c>
      <c r="D30" s="36">
        <f t="shared" si="1"/>
        <v>12</v>
      </c>
      <c r="E30" s="41">
        <f t="shared" si="15"/>
        <v>40.62324735999999</v>
      </c>
      <c r="F30" s="35">
        <f t="shared" si="16"/>
        <v>12</v>
      </c>
      <c r="G30" s="35">
        <f t="shared" si="2"/>
        <v>2.031162368</v>
      </c>
      <c r="H30" s="35">
        <f t="shared" si="3"/>
        <v>6.0934871039999985</v>
      </c>
      <c r="I30" s="45">
        <f t="shared" si="4"/>
        <v>44.498597888</v>
      </c>
      <c r="J30" s="41">
        <f t="shared" si="17"/>
        <v>27.584539553498228</v>
      </c>
      <c r="K30" s="35">
        <f t="shared" si="18"/>
        <v>2.0389529599999996</v>
      </c>
      <c r="L30" s="35">
        <f t="shared" si="5"/>
        <v>1.103381582139929</v>
      </c>
      <c r="M30" s="35">
        <f t="shared" si="6"/>
        <v>2.758453955349823</v>
      </c>
      <c r="N30" s="45">
        <f t="shared" si="7"/>
        <v>25.761656976008478</v>
      </c>
      <c r="O30" s="41">
        <f t="shared" si="19"/>
        <v>16.155636416956046</v>
      </c>
      <c r="P30" s="35">
        <f t="shared" si="20"/>
        <v>1.1877138769068945</v>
      </c>
      <c r="Q30" s="35">
        <f t="shared" si="8"/>
        <v>1.6155636416956047</v>
      </c>
      <c r="R30" s="45">
        <f t="shared" si="9"/>
        <v>15.727786652167335</v>
      </c>
      <c r="S30" s="45">
        <f t="shared" si="10"/>
        <v>85.98804151617581</v>
      </c>
      <c r="T30" s="54">
        <f t="shared" si="11"/>
        <v>4.467269070840708</v>
      </c>
      <c r="U30" s="55">
        <f t="shared" si="12"/>
        <v>3529.962443293768</v>
      </c>
      <c r="V30" s="54">
        <f t="shared" si="13"/>
        <v>41.05178326023069</v>
      </c>
    </row>
    <row r="31" spans="1:22" ht="12.75">
      <c r="A31" s="59">
        <f t="shared" si="14"/>
        <v>17</v>
      </c>
      <c r="B31" s="41">
        <f t="shared" si="21"/>
        <v>15</v>
      </c>
      <c r="C31" s="35">
        <f t="shared" si="0"/>
        <v>2.999999999999999</v>
      </c>
      <c r="D31" s="36">
        <f t="shared" si="1"/>
        <v>12</v>
      </c>
      <c r="E31" s="41">
        <f t="shared" si="15"/>
        <v>44.498597888</v>
      </c>
      <c r="F31" s="35">
        <f t="shared" si="16"/>
        <v>12</v>
      </c>
      <c r="G31" s="35">
        <f t="shared" si="2"/>
        <v>2.2249298944</v>
      </c>
      <c r="H31" s="35">
        <f t="shared" si="3"/>
        <v>6.674789683199999</v>
      </c>
      <c r="I31" s="45">
        <f t="shared" si="4"/>
        <v>47.5988783104</v>
      </c>
      <c r="J31" s="41">
        <f t="shared" si="17"/>
        <v>25.761656976008478</v>
      </c>
      <c r="K31" s="35">
        <f t="shared" si="18"/>
        <v>2.031162368</v>
      </c>
      <c r="L31" s="35">
        <f t="shared" si="5"/>
        <v>1.0304662790403392</v>
      </c>
      <c r="M31" s="35">
        <f t="shared" si="6"/>
        <v>2.576165697600848</v>
      </c>
      <c r="N31" s="45">
        <f t="shared" si="7"/>
        <v>24.18618736736729</v>
      </c>
      <c r="O31" s="41">
        <f t="shared" si="19"/>
        <v>15.727786652167335</v>
      </c>
      <c r="P31" s="35">
        <f t="shared" si="20"/>
        <v>1.103381582139929</v>
      </c>
      <c r="Q31" s="35">
        <f t="shared" si="8"/>
        <v>1.5727786652167337</v>
      </c>
      <c r="R31" s="45">
        <f t="shared" si="9"/>
        <v>15.258389569090529</v>
      </c>
      <c r="S31" s="45">
        <f t="shared" si="10"/>
        <v>87.04345524685782</v>
      </c>
      <c r="T31" s="54">
        <f t="shared" si="11"/>
        <v>4.704629237097531</v>
      </c>
      <c r="U31" s="55">
        <f t="shared" si="12"/>
        <v>3499.02155481877</v>
      </c>
      <c r="V31" s="54">
        <f t="shared" si="13"/>
        <v>40.19855995945291</v>
      </c>
    </row>
    <row r="32" spans="1:22" ht="12.75">
      <c r="A32" s="59">
        <f t="shared" si="14"/>
        <v>18</v>
      </c>
      <c r="B32" s="41">
        <f t="shared" si="21"/>
        <v>15</v>
      </c>
      <c r="C32" s="35">
        <f t="shared" si="0"/>
        <v>2.999999999999999</v>
      </c>
      <c r="D32" s="36">
        <f t="shared" si="1"/>
        <v>12</v>
      </c>
      <c r="E32" s="41">
        <f t="shared" si="15"/>
        <v>47.5988783104</v>
      </c>
      <c r="F32" s="35">
        <f t="shared" si="16"/>
        <v>12</v>
      </c>
      <c r="G32" s="35">
        <f t="shared" si="2"/>
        <v>2.37994391552</v>
      </c>
      <c r="H32" s="35">
        <f t="shared" si="3"/>
        <v>7.1398317465600005</v>
      </c>
      <c r="I32" s="45">
        <f t="shared" si="4"/>
        <v>50.07910264832</v>
      </c>
      <c r="J32" s="41">
        <f t="shared" si="17"/>
        <v>24.18618736736729</v>
      </c>
      <c r="K32" s="35">
        <f t="shared" si="18"/>
        <v>2.2249298944</v>
      </c>
      <c r="L32" s="35">
        <f t="shared" si="5"/>
        <v>0.9674474946946916</v>
      </c>
      <c r="M32" s="35">
        <f t="shared" si="6"/>
        <v>2.418618736736729</v>
      </c>
      <c r="N32" s="45">
        <f t="shared" si="7"/>
        <v>23.025051030335867</v>
      </c>
      <c r="O32" s="41">
        <f t="shared" si="19"/>
        <v>15.258389569090529</v>
      </c>
      <c r="P32" s="35">
        <f t="shared" si="20"/>
        <v>1.0304662790403392</v>
      </c>
      <c r="Q32" s="35">
        <f t="shared" si="8"/>
        <v>1.525838956909053</v>
      </c>
      <c r="R32" s="45">
        <f t="shared" si="9"/>
        <v>14.763016891221815</v>
      </c>
      <c r="S32" s="45">
        <f t="shared" si="10"/>
        <v>87.86717056987769</v>
      </c>
      <c r="T32" s="54">
        <f t="shared" si="11"/>
        <v>4.951843801121983</v>
      </c>
      <c r="U32" s="55">
        <f t="shared" si="12"/>
        <v>3469.1462138708594</v>
      </c>
      <c r="V32" s="54">
        <f t="shared" si="13"/>
        <v>39.48171076149503</v>
      </c>
    </row>
    <row r="33" spans="1:22" ht="12.75">
      <c r="A33" s="59">
        <f t="shared" si="14"/>
        <v>19</v>
      </c>
      <c r="B33" s="41">
        <f t="shared" si="21"/>
        <v>15</v>
      </c>
      <c r="C33" s="35">
        <f t="shared" si="0"/>
        <v>2.999999999999999</v>
      </c>
      <c r="D33" s="36">
        <f t="shared" si="1"/>
        <v>12</v>
      </c>
      <c r="E33" s="41">
        <f t="shared" si="15"/>
        <v>50.07910264832</v>
      </c>
      <c r="F33" s="35">
        <f t="shared" si="16"/>
        <v>12</v>
      </c>
      <c r="G33" s="35">
        <f t="shared" si="2"/>
        <v>2.5039551324160003</v>
      </c>
      <c r="H33" s="35">
        <f t="shared" si="3"/>
        <v>7.511865397248</v>
      </c>
      <c r="I33" s="45">
        <f t="shared" si="4"/>
        <v>52.063282118656</v>
      </c>
      <c r="J33" s="41">
        <f t="shared" si="17"/>
        <v>23.025051030335867</v>
      </c>
      <c r="K33" s="35">
        <f t="shared" si="18"/>
        <v>2.37994391552</v>
      </c>
      <c r="L33" s="35">
        <f t="shared" si="5"/>
        <v>0.9210020412134347</v>
      </c>
      <c r="M33" s="35">
        <f t="shared" si="6"/>
        <v>2.3025051030335866</v>
      </c>
      <c r="N33" s="45">
        <f t="shared" si="7"/>
        <v>22.18148780160885</v>
      </c>
      <c r="O33" s="41">
        <f t="shared" si="19"/>
        <v>14.763016891221815</v>
      </c>
      <c r="P33" s="35">
        <f t="shared" si="20"/>
        <v>0.9674474946946916</v>
      </c>
      <c r="Q33" s="35">
        <f t="shared" si="8"/>
        <v>1.4763016891221816</v>
      </c>
      <c r="R33" s="45">
        <f t="shared" si="9"/>
        <v>14.254162696794326</v>
      </c>
      <c r="S33" s="45">
        <f t="shared" si="10"/>
        <v>88.49893261705917</v>
      </c>
      <c r="T33" s="54">
        <f t="shared" si="11"/>
        <v>5.2086377502174885</v>
      </c>
      <c r="U33" s="55">
        <f t="shared" si="12"/>
        <v>3440.0820197823446</v>
      </c>
      <c r="V33" s="54">
        <f t="shared" si="13"/>
        <v>38.871452096126525</v>
      </c>
    </row>
    <row r="34" spans="1:22" ht="12.75">
      <c r="A34" s="59">
        <f t="shared" si="14"/>
        <v>20</v>
      </c>
      <c r="B34" s="41">
        <f t="shared" si="21"/>
        <v>15</v>
      </c>
      <c r="C34" s="35">
        <f t="shared" si="0"/>
        <v>2.999999999999999</v>
      </c>
      <c r="D34" s="36">
        <f t="shared" si="1"/>
        <v>12</v>
      </c>
      <c r="E34" s="41">
        <f t="shared" si="15"/>
        <v>52.063282118656</v>
      </c>
      <c r="F34" s="35">
        <f t="shared" si="16"/>
        <v>12</v>
      </c>
      <c r="G34" s="35">
        <f t="shared" si="2"/>
        <v>2.6031641059328</v>
      </c>
      <c r="H34" s="35">
        <f t="shared" si="3"/>
        <v>7.8094923177984</v>
      </c>
      <c r="I34" s="45">
        <f t="shared" si="4"/>
        <v>53.65062569492479</v>
      </c>
      <c r="J34" s="41">
        <f t="shared" si="17"/>
        <v>22.18148780160885</v>
      </c>
      <c r="K34" s="35">
        <f t="shared" si="18"/>
        <v>2.5039551324160003</v>
      </c>
      <c r="L34" s="35">
        <f t="shared" si="5"/>
        <v>0.8872595120643539</v>
      </c>
      <c r="M34" s="35">
        <f t="shared" si="6"/>
        <v>2.218148780160885</v>
      </c>
      <c r="N34" s="45">
        <f t="shared" si="7"/>
        <v>21.58003464179961</v>
      </c>
      <c r="O34" s="41">
        <f t="shared" si="19"/>
        <v>14.254162696794326</v>
      </c>
      <c r="P34" s="35">
        <f t="shared" si="20"/>
        <v>0.9210020412134347</v>
      </c>
      <c r="Q34" s="35">
        <f t="shared" si="8"/>
        <v>1.4254162696794328</v>
      </c>
      <c r="R34" s="45">
        <f t="shared" si="9"/>
        <v>13.749748468328328</v>
      </c>
      <c r="S34" s="45">
        <f t="shared" si="10"/>
        <v>88.98040880505272</v>
      </c>
      <c r="T34" s="54">
        <f t="shared" si="11"/>
        <v>5.471420841625827</v>
      </c>
      <c r="U34" s="55">
        <f t="shared" si="12"/>
        <v>3412.3470787203687</v>
      </c>
      <c r="V34" s="54">
        <f t="shared" si="13"/>
        <v>38.34942010882962</v>
      </c>
    </row>
    <row r="35" spans="1:22" ht="13.5" thickBot="1">
      <c r="A35" s="60">
        <f t="shared" si="14"/>
        <v>21</v>
      </c>
      <c r="B35" s="42">
        <f t="shared" si="21"/>
        <v>15</v>
      </c>
      <c r="C35" s="37">
        <f t="shared" si="0"/>
        <v>2.999999999999999</v>
      </c>
      <c r="D35" s="38">
        <f t="shared" si="1"/>
        <v>12</v>
      </c>
      <c r="E35" s="42">
        <f t="shared" si="15"/>
        <v>53.65062569492479</v>
      </c>
      <c r="F35" s="37">
        <f t="shared" si="16"/>
        <v>12</v>
      </c>
      <c r="G35" s="37">
        <f t="shared" si="2"/>
        <v>2.68253128474624</v>
      </c>
      <c r="H35" s="37">
        <f t="shared" si="3"/>
        <v>8.047593854238718</v>
      </c>
      <c r="I35" s="46">
        <f t="shared" si="4"/>
        <v>54.92050055593984</v>
      </c>
      <c r="J35" s="42">
        <f t="shared" si="17"/>
        <v>21.58003464179961</v>
      </c>
      <c r="K35" s="37">
        <f t="shared" si="18"/>
        <v>2.6031641059328</v>
      </c>
      <c r="L35" s="37">
        <f t="shared" si="5"/>
        <v>0.8632013856719845</v>
      </c>
      <c r="M35" s="37">
        <f t="shared" si="6"/>
        <v>2.158003464179961</v>
      </c>
      <c r="N35" s="46">
        <f t="shared" si="7"/>
        <v>21.161993897880464</v>
      </c>
      <c r="O35" s="42">
        <f t="shared" si="19"/>
        <v>13.749748468328328</v>
      </c>
      <c r="P35" s="37">
        <f t="shared" si="20"/>
        <v>0.8872595120643539</v>
      </c>
      <c r="Q35" s="37">
        <f t="shared" si="8"/>
        <v>1.3749748468328329</v>
      </c>
      <c r="R35" s="46">
        <f t="shared" si="9"/>
        <v>13.262033133559848</v>
      </c>
      <c r="S35" s="46">
        <f t="shared" si="10"/>
        <v>89.34452758738016</v>
      </c>
      <c r="T35" s="56">
        <f t="shared" si="11"/>
        <v>5.736865055878346</v>
      </c>
      <c r="U35" s="57">
        <f t="shared" si="12"/>
        <v>3386.264889987905</v>
      </c>
      <c r="V35" s="56">
        <f t="shared" si="13"/>
        <v>37.901200906525496</v>
      </c>
    </row>
    <row r="36" spans="1:22" ht="12.75">
      <c r="A36" s="59">
        <f t="shared" si="14"/>
        <v>22</v>
      </c>
      <c r="B36" s="43">
        <f t="shared" si="21"/>
        <v>15</v>
      </c>
      <c r="C36" s="39">
        <f t="shared" si="0"/>
        <v>2.999999999999999</v>
      </c>
      <c r="D36" s="36">
        <f t="shared" si="1"/>
        <v>12</v>
      </c>
      <c r="E36" s="43">
        <f t="shared" si="15"/>
        <v>54.92050055593984</v>
      </c>
      <c r="F36" s="39">
        <f t="shared" si="16"/>
        <v>12</v>
      </c>
      <c r="G36" s="39">
        <f t="shared" si="2"/>
        <v>2.746025027796992</v>
      </c>
      <c r="H36" s="39">
        <f t="shared" si="3"/>
        <v>8.238075083390976</v>
      </c>
      <c r="I36" s="45">
        <f t="shared" si="4"/>
        <v>55.936400444751875</v>
      </c>
      <c r="J36" s="43">
        <f t="shared" si="17"/>
        <v>21.161993897880464</v>
      </c>
      <c r="K36" s="39">
        <f t="shared" si="18"/>
        <v>2.68253128474624</v>
      </c>
      <c r="L36" s="39">
        <f t="shared" si="5"/>
        <v>0.8464797559152186</v>
      </c>
      <c r="M36" s="39">
        <f t="shared" si="6"/>
        <v>2.1161993897880467</v>
      </c>
      <c r="N36" s="45">
        <f t="shared" si="7"/>
        <v>20.881846036923438</v>
      </c>
      <c r="O36" s="43">
        <f t="shared" si="19"/>
        <v>13.262033133559848</v>
      </c>
      <c r="P36" s="39">
        <f t="shared" si="20"/>
        <v>0.8632013856719845</v>
      </c>
      <c r="Q36" s="39">
        <f t="shared" si="8"/>
        <v>1.326203313355985</v>
      </c>
      <c r="R36" s="45">
        <f t="shared" si="9"/>
        <v>12.799031205875849</v>
      </c>
      <c r="S36" s="45">
        <f t="shared" si="10"/>
        <v>89.61727768755117</v>
      </c>
      <c r="T36" s="54">
        <f t="shared" si="11"/>
        <v>6.001879770900877</v>
      </c>
      <c r="U36" s="55">
        <f t="shared" si="12"/>
        <v>3362.0155792504193</v>
      </c>
      <c r="V36" s="54">
        <f t="shared" si="13"/>
        <v>37.51526118626387</v>
      </c>
    </row>
    <row r="37" spans="1:22" ht="12.75">
      <c r="A37" s="59">
        <f t="shared" si="14"/>
        <v>23</v>
      </c>
      <c r="B37" s="41">
        <f t="shared" si="21"/>
        <v>15</v>
      </c>
      <c r="C37" s="35">
        <f t="shared" si="0"/>
        <v>2.999999999999999</v>
      </c>
      <c r="D37" s="36">
        <f t="shared" si="1"/>
        <v>12</v>
      </c>
      <c r="E37" s="41">
        <f t="shared" si="15"/>
        <v>55.936400444751875</v>
      </c>
      <c r="F37" s="35">
        <f t="shared" si="16"/>
        <v>12</v>
      </c>
      <c r="G37" s="35">
        <f t="shared" si="2"/>
        <v>2.796820022237594</v>
      </c>
      <c r="H37" s="35">
        <f t="shared" si="3"/>
        <v>8.39046006671278</v>
      </c>
      <c r="I37" s="45">
        <f t="shared" si="4"/>
        <v>56.74912035580151</v>
      </c>
      <c r="J37" s="41">
        <f t="shared" si="17"/>
        <v>20.881846036923438</v>
      </c>
      <c r="K37" s="35">
        <f t="shared" si="18"/>
        <v>2.746025027796992</v>
      </c>
      <c r="L37" s="35">
        <f t="shared" si="5"/>
        <v>0.8352738414769375</v>
      </c>
      <c r="M37" s="35">
        <f t="shared" si="6"/>
        <v>2.0881846036923437</v>
      </c>
      <c r="N37" s="45">
        <f t="shared" si="7"/>
        <v>20.70441261955115</v>
      </c>
      <c r="O37" s="41">
        <f t="shared" si="19"/>
        <v>12.799031205875849</v>
      </c>
      <c r="P37" s="35">
        <f t="shared" si="20"/>
        <v>0.8464797559152186</v>
      </c>
      <c r="Q37" s="35">
        <f t="shared" si="8"/>
        <v>1.279903120587585</v>
      </c>
      <c r="R37" s="45">
        <f t="shared" si="9"/>
        <v>12.365607841203483</v>
      </c>
      <c r="S37" s="45">
        <f t="shared" si="10"/>
        <v>89.81914081655614</v>
      </c>
      <c r="T37" s="54">
        <f t="shared" si="11"/>
        <v>6.2636252071062355</v>
      </c>
      <c r="U37" s="55">
        <f t="shared" si="12"/>
        <v>3339.675204071118</v>
      </c>
      <c r="V37" s="54">
        <f t="shared" si="13"/>
        <v>37.18222167023361</v>
      </c>
    </row>
    <row r="38" spans="1:22" ht="12.75">
      <c r="A38" s="59">
        <f t="shared" si="14"/>
        <v>24</v>
      </c>
      <c r="B38" s="41">
        <f t="shared" si="21"/>
        <v>15</v>
      </c>
      <c r="C38" s="35">
        <f t="shared" si="0"/>
        <v>2.999999999999999</v>
      </c>
      <c r="D38" s="36">
        <f t="shared" si="1"/>
        <v>12</v>
      </c>
      <c r="E38" s="41">
        <f t="shared" si="15"/>
        <v>56.74912035580151</v>
      </c>
      <c r="F38" s="35">
        <f t="shared" si="16"/>
        <v>12</v>
      </c>
      <c r="G38" s="35">
        <f t="shared" si="2"/>
        <v>2.8374560177900756</v>
      </c>
      <c r="H38" s="35">
        <f t="shared" si="3"/>
        <v>8.512368053370226</v>
      </c>
      <c r="I38" s="45">
        <f t="shared" si="4"/>
        <v>57.39929628464121</v>
      </c>
      <c r="J38" s="41">
        <f t="shared" si="17"/>
        <v>20.70441261955115</v>
      </c>
      <c r="K38" s="35">
        <f t="shared" si="18"/>
        <v>2.796820022237594</v>
      </c>
      <c r="L38" s="35">
        <f t="shared" si="5"/>
        <v>0.828176504782046</v>
      </c>
      <c r="M38" s="35">
        <f t="shared" si="6"/>
        <v>2.070441261955115</v>
      </c>
      <c r="N38" s="45">
        <f t="shared" si="7"/>
        <v>20.602614875051582</v>
      </c>
      <c r="O38" s="41">
        <f t="shared" si="19"/>
        <v>12.365607841203483</v>
      </c>
      <c r="P38" s="35">
        <f t="shared" si="20"/>
        <v>0.8352738414769375</v>
      </c>
      <c r="Q38" s="35">
        <f t="shared" si="8"/>
        <v>1.2365607841203483</v>
      </c>
      <c r="R38" s="45">
        <f t="shared" si="9"/>
        <v>11.964320898560072</v>
      </c>
      <c r="S38" s="45">
        <f t="shared" si="10"/>
        <v>89.96623205825287</v>
      </c>
      <c r="T38" s="54">
        <f t="shared" si="11"/>
        <v>6.519543551283422</v>
      </c>
      <c r="U38" s="55">
        <f t="shared" si="12"/>
        <v>3319.2457483781573</v>
      </c>
      <c r="V38" s="54">
        <f t="shared" si="13"/>
        <v>36.89435105194753</v>
      </c>
    </row>
    <row r="39" spans="1:22" ht="12.75">
      <c r="A39" s="59">
        <f t="shared" si="14"/>
        <v>25</v>
      </c>
      <c r="B39" s="41">
        <f t="shared" si="21"/>
        <v>15</v>
      </c>
      <c r="C39" s="35">
        <f t="shared" si="0"/>
        <v>2.999999999999999</v>
      </c>
      <c r="D39" s="36">
        <f t="shared" si="1"/>
        <v>12</v>
      </c>
      <c r="E39" s="41">
        <f t="shared" si="15"/>
        <v>57.39929628464121</v>
      </c>
      <c r="F39" s="35">
        <f t="shared" si="16"/>
        <v>12</v>
      </c>
      <c r="G39" s="35">
        <f t="shared" si="2"/>
        <v>2.869964814232061</v>
      </c>
      <c r="H39" s="35">
        <f t="shared" si="3"/>
        <v>8.60989444269618</v>
      </c>
      <c r="I39" s="45">
        <f t="shared" si="4"/>
        <v>57.919437027712966</v>
      </c>
      <c r="J39" s="41">
        <f t="shared" si="17"/>
        <v>20.602614875051582</v>
      </c>
      <c r="K39" s="35">
        <f t="shared" si="18"/>
        <v>2.8374560177900756</v>
      </c>
      <c r="L39" s="35">
        <f t="shared" si="5"/>
        <v>0.8241045950020633</v>
      </c>
      <c r="M39" s="35">
        <f t="shared" si="6"/>
        <v>2.060261487505158</v>
      </c>
      <c r="N39" s="45">
        <f t="shared" si="7"/>
        <v>20.555704810334436</v>
      </c>
      <c r="O39" s="41">
        <f t="shared" si="19"/>
        <v>11.964320898560072</v>
      </c>
      <c r="P39" s="35">
        <f t="shared" si="20"/>
        <v>0.828176504782046</v>
      </c>
      <c r="Q39" s="35">
        <f t="shared" si="8"/>
        <v>1.1964320898560072</v>
      </c>
      <c r="R39" s="45">
        <f t="shared" si="9"/>
        <v>11.596065313486111</v>
      </c>
      <c r="S39" s="45">
        <f t="shared" si="10"/>
        <v>90.07120715153351</v>
      </c>
      <c r="T39" s="54">
        <f t="shared" si="11"/>
        <v>6.767393914794666</v>
      </c>
      <c r="U39" s="55">
        <f t="shared" si="12"/>
        <v>3300.6778672367627</v>
      </c>
      <c r="V39" s="54">
        <f t="shared" si="13"/>
        <v>36.64520518398056</v>
      </c>
    </row>
    <row r="40" spans="1:22" ht="12.75">
      <c r="A40" s="59">
        <f t="shared" si="14"/>
        <v>26</v>
      </c>
      <c r="B40" s="41">
        <f t="shared" si="21"/>
        <v>15</v>
      </c>
      <c r="C40" s="35">
        <f t="shared" si="0"/>
        <v>2.999999999999999</v>
      </c>
      <c r="D40" s="36">
        <f t="shared" si="1"/>
        <v>12</v>
      </c>
      <c r="E40" s="41">
        <f t="shared" si="15"/>
        <v>57.919437027712966</v>
      </c>
      <c r="F40" s="35">
        <f t="shared" si="16"/>
        <v>12</v>
      </c>
      <c r="G40" s="35">
        <f t="shared" si="2"/>
        <v>2.8959718513856485</v>
      </c>
      <c r="H40" s="35">
        <f t="shared" si="3"/>
        <v>8.687915554156945</v>
      </c>
      <c r="I40" s="45">
        <f t="shared" si="4"/>
        <v>58.335549622170376</v>
      </c>
      <c r="J40" s="41">
        <f t="shared" si="17"/>
        <v>20.555704810334436</v>
      </c>
      <c r="K40" s="35">
        <f t="shared" si="18"/>
        <v>2.869964814232061</v>
      </c>
      <c r="L40" s="35">
        <f t="shared" si="5"/>
        <v>0.8222281924133775</v>
      </c>
      <c r="M40" s="35">
        <f t="shared" si="6"/>
        <v>2.0555704810334436</v>
      </c>
      <c r="N40" s="45">
        <f t="shared" si="7"/>
        <v>20.547870951119677</v>
      </c>
      <c r="O40" s="41">
        <f t="shared" si="19"/>
        <v>11.596065313486111</v>
      </c>
      <c r="P40" s="35">
        <f t="shared" si="20"/>
        <v>0.8241045950020633</v>
      </c>
      <c r="Q40" s="35">
        <f t="shared" si="8"/>
        <v>1.1596065313486112</v>
      </c>
      <c r="R40" s="45">
        <f t="shared" si="9"/>
        <v>11.260563377139563</v>
      </c>
      <c r="S40" s="45">
        <f t="shared" si="10"/>
        <v>90.14398395042961</v>
      </c>
      <c r="T40" s="54">
        <f t="shared" si="11"/>
        <v>7.0052818790073905</v>
      </c>
      <c r="U40" s="55">
        <f t="shared" si="12"/>
        <v>3283.88800352581</v>
      </c>
      <c r="V40" s="54">
        <f t="shared" si="13"/>
        <v>36.42936399761994</v>
      </c>
    </row>
    <row r="41" spans="1:22" ht="12.75">
      <c r="A41" s="59">
        <f t="shared" si="14"/>
        <v>27</v>
      </c>
      <c r="B41" s="41">
        <f t="shared" si="21"/>
        <v>15</v>
      </c>
      <c r="C41" s="35">
        <f t="shared" si="0"/>
        <v>2.999999999999999</v>
      </c>
      <c r="D41" s="36">
        <f t="shared" si="1"/>
        <v>12</v>
      </c>
      <c r="E41" s="41">
        <f t="shared" si="15"/>
        <v>58.335549622170376</v>
      </c>
      <c r="F41" s="35">
        <f t="shared" si="16"/>
        <v>12</v>
      </c>
      <c r="G41" s="35">
        <f t="shared" si="2"/>
        <v>2.916777481108519</v>
      </c>
      <c r="H41" s="35">
        <f t="shared" si="3"/>
        <v>8.750332443325556</v>
      </c>
      <c r="I41" s="45">
        <f t="shared" si="4"/>
        <v>58.6684396977363</v>
      </c>
      <c r="J41" s="41">
        <f t="shared" si="17"/>
        <v>20.547870951119677</v>
      </c>
      <c r="K41" s="35">
        <f t="shared" si="18"/>
        <v>2.8959718513856485</v>
      </c>
      <c r="L41" s="35">
        <f t="shared" si="5"/>
        <v>0.821914838044787</v>
      </c>
      <c r="M41" s="35">
        <f t="shared" si="6"/>
        <v>2.0547870951119678</v>
      </c>
      <c r="N41" s="45">
        <f t="shared" si="7"/>
        <v>20.56714086934857</v>
      </c>
      <c r="O41" s="41">
        <f t="shared" si="19"/>
        <v>11.260563377139563</v>
      </c>
      <c r="P41" s="35">
        <f t="shared" si="20"/>
        <v>0.8222281924133775</v>
      </c>
      <c r="Q41" s="35">
        <f t="shared" si="8"/>
        <v>1.1260563377139563</v>
      </c>
      <c r="R41" s="45">
        <f t="shared" si="9"/>
        <v>10.956735231838984</v>
      </c>
      <c r="S41" s="45">
        <f t="shared" si="10"/>
        <v>90.19231579892386</v>
      </c>
      <c r="T41" s="54">
        <f t="shared" si="11"/>
        <v>7.231677948814132</v>
      </c>
      <c r="U41" s="55">
        <f t="shared" si="12"/>
        <v>3268.7711501112117</v>
      </c>
      <c r="V41" s="54">
        <f t="shared" si="13"/>
        <v>36.24223550705429</v>
      </c>
    </row>
    <row r="42" spans="1:22" ht="12.75">
      <c r="A42" s="59">
        <f t="shared" si="14"/>
        <v>28</v>
      </c>
      <c r="B42" s="41">
        <f t="shared" si="21"/>
        <v>15</v>
      </c>
      <c r="C42" s="35">
        <f t="shared" si="0"/>
        <v>2.999999999999999</v>
      </c>
      <c r="D42" s="36">
        <f t="shared" si="1"/>
        <v>12</v>
      </c>
      <c r="E42" s="41">
        <f t="shared" si="15"/>
        <v>58.6684396977363</v>
      </c>
      <c r="F42" s="35">
        <f t="shared" si="16"/>
        <v>12</v>
      </c>
      <c r="G42" s="35">
        <f t="shared" si="2"/>
        <v>2.933421984886815</v>
      </c>
      <c r="H42" s="35">
        <f t="shared" si="3"/>
        <v>8.800265954660444</v>
      </c>
      <c r="I42" s="45">
        <f t="shared" si="4"/>
        <v>58.93475175818902</v>
      </c>
      <c r="J42" s="41">
        <f t="shared" si="17"/>
        <v>20.56714086934857</v>
      </c>
      <c r="K42" s="35">
        <f t="shared" si="18"/>
        <v>2.916777481108519</v>
      </c>
      <c r="L42" s="35">
        <f t="shared" si="5"/>
        <v>0.8226856347739429</v>
      </c>
      <c r="M42" s="35">
        <f t="shared" si="6"/>
        <v>2.056714086934857</v>
      </c>
      <c r="N42" s="45">
        <f t="shared" si="7"/>
        <v>20.604518628748288</v>
      </c>
      <c r="O42" s="41">
        <f t="shared" si="19"/>
        <v>10.956735231838984</v>
      </c>
      <c r="P42" s="35">
        <f t="shared" si="20"/>
        <v>0.821914838044787</v>
      </c>
      <c r="Q42" s="35">
        <f t="shared" si="8"/>
        <v>1.0956735231838983</v>
      </c>
      <c r="R42" s="45">
        <f t="shared" si="9"/>
        <v>10.682976546699873</v>
      </c>
      <c r="S42" s="45">
        <f t="shared" si="10"/>
        <v>90.2222469336372</v>
      </c>
      <c r="T42" s="54">
        <f t="shared" si="11"/>
        <v>7.445422166681453</v>
      </c>
      <c r="U42" s="55">
        <f t="shared" si="12"/>
        <v>3255.210255984389</v>
      </c>
      <c r="V42" s="54">
        <f t="shared" si="13"/>
        <v>36.079906748263014</v>
      </c>
    </row>
    <row r="43" spans="1:22" ht="12.75">
      <c r="A43" s="59">
        <f t="shared" si="14"/>
        <v>29</v>
      </c>
      <c r="B43" s="41">
        <f t="shared" si="21"/>
        <v>15</v>
      </c>
      <c r="C43" s="35">
        <f t="shared" si="0"/>
        <v>2.999999999999999</v>
      </c>
      <c r="D43" s="36">
        <f t="shared" si="1"/>
        <v>12</v>
      </c>
      <c r="E43" s="41">
        <f t="shared" si="15"/>
        <v>58.93475175818902</v>
      </c>
      <c r="F43" s="35">
        <f t="shared" si="16"/>
        <v>12</v>
      </c>
      <c r="G43" s="35">
        <f t="shared" si="2"/>
        <v>2.9467375879094515</v>
      </c>
      <c r="H43" s="35">
        <f t="shared" si="3"/>
        <v>8.840212763728353</v>
      </c>
      <c r="I43" s="45">
        <f t="shared" si="4"/>
        <v>59.14780140655122</v>
      </c>
      <c r="J43" s="41">
        <f t="shared" si="17"/>
        <v>20.604518628748288</v>
      </c>
      <c r="K43" s="35">
        <f t="shared" si="18"/>
        <v>2.933421984886815</v>
      </c>
      <c r="L43" s="35">
        <f t="shared" si="5"/>
        <v>0.8241807451499316</v>
      </c>
      <c r="M43" s="35">
        <f t="shared" si="6"/>
        <v>2.060451862874829</v>
      </c>
      <c r="N43" s="45">
        <f t="shared" si="7"/>
        <v>20.65330800561034</v>
      </c>
      <c r="O43" s="41">
        <f t="shared" si="19"/>
        <v>10.682976546699873</v>
      </c>
      <c r="P43" s="35">
        <f t="shared" si="20"/>
        <v>0.8226856347739429</v>
      </c>
      <c r="Q43" s="35">
        <f t="shared" si="8"/>
        <v>1.0682976546699874</v>
      </c>
      <c r="R43" s="45">
        <f t="shared" si="9"/>
        <v>10.43736452680383</v>
      </c>
      <c r="S43" s="45">
        <f t="shared" si="10"/>
        <v>90.2384739389654</v>
      </c>
      <c r="T43" s="54">
        <f t="shared" si="11"/>
        <v>7.6457145103275</v>
      </c>
      <c r="U43" s="55">
        <f t="shared" si="12"/>
        <v>3243.0830575605523</v>
      </c>
      <c r="V43" s="54">
        <f t="shared" si="13"/>
        <v>35.93902817720606</v>
      </c>
    </row>
    <row r="44" spans="1:22" ht="12.75">
      <c r="A44" s="59">
        <f t="shared" si="14"/>
        <v>30</v>
      </c>
      <c r="B44" s="41">
        <f t="shared" si="21"/>
        <v>15</v>
      </c>
      <c r="C44" s="35">
        <f t="shared" si="0"/>
        <v>2.999999999999999</v>
      </c>
      <c r="D44" s="36">
        <f t="shared" si="1"/>
        <v>12</v>
      </c>
      <c r="E44" s="41">
        <f t="shared" si="15"/>
        <v>59.14780140655122</v>
      </c>
      <c r="F44" s="35">
        <f t="shared" si="16"/>
        <v>12</v>
      </c>
      <c r="G44" s="35">
        <f t="shared" si="2"/>
        <v>2.957390070327561</v>
      </c>
      <c r="H44" s="35">
        <f t="shared" si="3"/>
        <v>8.872170210982683</v>
      </c>
      <c r="I44" s="45">
        <f t="shared" si="4"/>
        <v>59.31824112524098</v>
      </c>
      <c r="J44" s="41">
        <f t="shared" si="17"/>
        <v>20.65330800561034</v>
      </c>
      <c r="K44" s="35">
        <f t="shared" si="18"/>
        <v>2.9467375879094515</v>
      </c>
      <c r="L44" s="35">
        <f t="shared" si="5"/>
        <v>0.8261323202244136</v>
      </c>
      <c r="M44" s="35">
        <f t="shared" si="6"/>
        <v>2.0653308005610342</v>
      </c>
      <c r="N44" s="45">
        <f t="shared" si="7"/>
        <v>20.708582472734346</v>
      </c>
      <c r="O44" s="41">
        <f t="shared" si="19"/>
        <v>10.43736452680383</v>
      </c>
      <c r="P44" s="35">
        <f t="shared" si="20"/>
        <v>0.8241807451499316</v>
      </c>
      <c r="Q44" s="35">
        <f t="shared" si="8"/>
        <v>1.043736452680383</v>
      </c>
      <c r="R44" s="45">
        <f t="shared" si="9"/>
        <v>10.217808819273378</v>
      </c>
      <c r="S44" s="45">
        <f t="shared" si="10"/>
        <v>90.2446324172487</v>
      </c>
      <c r="T44" s="54">
        <f t="shared" si="11"/>
        <v>7.8320924782840375</v>
      </c>
      <c r="U44" s="55">
        <f t="shared" si="12"/>
        <v>3232.26694494594</v>
      </c>
      <c r="V44" s="54">
        <f t="shared" si="13"/>
        <v>35.8167223730433</v>
      </c>
    </row>
    <row r="45" spans="1:22" ht="12.75">
      <c r="A45" s="59">
        <f t="shared" si="14"/>
        <v>31</v>
      </c>
      <c r="B45" s="41">
        <f t="shared" si="21"/>
        <v>15</v>
      </c>
      <c r="C45" s="35">
        <f t="shared" si="0"/>
        <v>2.999999999999999</v>
      </c>
      <c r="D45" s="36">
        <f t="shared" si="1"/>
        <v>12</v>
      </c>
      <c r="E45" s="41">
        <f t="shared" si="15"/>
        <v>59.31824112524098</v>
      </c>
      <c r="F45" s="35">
        <f t="shared" si="16"/>
        <v>12</v>
      </c>
      <c r="G45" s="35">
        <f t="shared" si="2"/>
        <v>2.965912056262049</v>
      </c>
      <c r="H45" s="35">
        <f t="shared" si="3"/>
        <v>8.897736168786146</v>
      </c>
      <c r="I45" s="45">
        <f t="shared" si="4"/>
        <v>59.45459290019277</v>
      </c>
      <c r="J45" s="41">
        <f t="shared" si="17"/>
        <v>20.708582472734346</v>
      </c>
      <c r="K45" s="35">
        <f t="shared" si="18"/>
        <v>2.957390070327561</v>
      </c>
      <c r="L45" s="35">
        <f t="shared" si="5"/>
        <v>0.8283432989093739</v>
      </c>
      <c r="M45" s="35">
        <f t="shared" si="6"/>
        <v>2.0708582472734345</v>
      </c>
      <c r="N45" s="45">
        <f t="shared" si="7"/>
        <v>20.766770996879096</v>
      </c>
      <c r="O45" s="41">
        <f t="shared" si="19"/>
        <v>10.217808819273378</v>
      </c>
      <c r="P45" s="35">
        <f t="shared" si="20"/>
        <v>0.8261323202244136</v>
      </c>
      <c r="Q45" s="35">
        <f t="shared" si="8"/>
        <v>1.0217808819273377</v>
      </c>
      <c r="R45" s="45">
        <f t="shared" si="9"/>
        <v>10.022160257570453</v>
      </c>
      <c r="S45" s="45">
        <f t="shared" si="10"/>
        <v>90.24352415464232</v>
      </c>
      <c r="T45" s="54">
        <f t="shared" si="11"/>
        <v>8.004398436602024</v>
      </c>
      <c r="U45" s="55">
        <f t="shared" si="12"/>
        <v>3222.642337970015</v>
      </c>
      <c r="V45" s="54">
        <f t="shared" si="13"/>
        <v>35.7105107336861</v>
      </c>
    </row>
    <row r="46" spans="1:22" ht="12.75">
      <c r="A46" s="59">
        <f t="shared" si="14"/>
        <v>32</v>
      </c>
      <c r="B46" s="41">
        <f t="shared" si="21"/>
        <v>15</v>
      </c>
      <c r="C46" s="35">
        <f aca="true" t="shared" si="22" ref="C46:C63">+B46*H$5</f>
        <v>2.999999999999999</v>
      </c>
      <c r="D46" s="36">
        <f aca="true" t="shared" si="23" ref="D46:D63">+B46*H$4</f>
        <v>12</v>
      </c>
      <c r="E46" s="41">
        <f t="shared" si="15"/>
        <v>59.45459290019277</v>
      </c>
      <c r="F46" s="35">
        <f t="shared" si="16"/>
        <v>12</v>
      </c>
      <c r="G46" s="35">
        <f aca="true" t="shared" si="24" ref="G46:G63">+E46*H$6</f>
        <v>2.9727296450096388</v>
      </c>
      <c r="H46" s="35">
        <f aca="true" t="shared" si="25" ref="H46:H63">+E46*H$7</f>
        <v>8.918188935028915</v>
      </c>
      <c r="I46" s="45">
        <f aca="true" t="shared" si="26" ref="I46:I63">+E46+F46-G46-H46</f>
        <v>59.56367432015423</v>
      </c>
      <c r="J46" s="41">
        <f t="shared" si="17"/>
        <v>20.766770996879096</v>
      </c>
      <c r="K46" s="35">
        <f t="shared" si="18"/>
        <v>2.965912056262049</v>
      </c>
      <c r="L46" s="35">
        <f aca="true" t="shared" si="27" ref="L46:L63">+J46*H$8</f>
        <v>0.8306708398751639</v>
      </c>
      <c r="M46" s="35">
        <f aca="true" t="shared" si="28" ref="M46:M63">+J46*H$9</f>
        <v>2.0766770996879096</v>
      </c>
      <c r="N46" s="45">
        <f aca="true" t="shared" si="29" ref="N46:N63">+J46+K46-L46-M46</f>
        <v>20.82533511357807</v>
      </c>
      <c r="O46" s="41">
        <f t="shared" si="19"/>
        <v>10.022160257570453</v>
      </c>
      <c r="P46" s="35">
        <f t="shared" si="20"/>
        <v>0.8283432989093739</v>
      </c>
      <c r="Q46" s="35">
        <f aca="true" t="shared" si="30" ref="Q46:Q63">+O46*H$10</f>
        <v>1.0022160257570454</v>
      </c>
      <c r="R46" s="45">
        <f aca="true" t="shared" si="31" ref="R46:R63">+O46+P46-Q46</f>
        <v>9.848287530722782</v>
      </c>
      <c r="S46" s="45">
        <f aca="true" t="shared" si="32" ref="S46:S63">I46+N46+R46</f>
        <v>90.23729696445508</v>
      </c>
      <c r="T46" s="54">
        <f aca="true" t="shared" si="33" ref="T46:T63">+(I46+N46)/R46</f>
        <v>8.162739885787271</v>
      </c>
      <c r="U46" s="55">
        <f aca="true" t="shared" si="34" ref="U46:U63">+(I46*N$8)+(N46*N$9)+(R46*N$10)</f>
        <v>3214.0949405726915</v>
      </c>
      <c r="V46" s="54">
        <f aca="true" t="shared" si="35" ref="V46:V63">U46/S46</f>
        <v>35.61825374533037</v>
      </c>
    </row>
    <row r="47" spans="1:22" ht="12.75">
      <c r="A47" s="59">
        <f aca="true" t="shared" si="36" ref="A47:A63">1+A46</f>
        <v>33</v>
      </c>
      <c r="B47" s="41">
        <f t="shared" si="21"/>
        <v>15</v>
      </c>
      <c r="C47" s="35">
        <f t="shared" si="22"/>
        <v>2.999999999999999</v>
      </c>
      <c r="D47" s="36">
        <f t="shared" si="23"/>
        <v>12</v>
      </c>
      <c r="E47" s="41">
        <f aca="true" t="shared" si="37" ref="E47:E63">I46</f>
        <v>59.56367432015423</v>
      </c>
      <c r="F47" s="35">
        <f aca="true" t="shared" si="38" ref="F47:F63">+D46</f>
        <v>12</v>
      </c>
      <c r="G47" s="35">
        <f t="shared" si="24"/>
        <v>2.9781837160077114</v>
      </c>
      <c r="H47" s="35">
        <f t="shared" si="25"/>
        <v>8.934551148023134</v>
      </c>
      <c r="I47" s="45">
        <f t="shared" si="26"/>
        <v>59.650939456123396</v>
      </c>
      <c r="J47" s="41">
        <f aca="true" t="shared" si="39" ref="J47:J63">N46</f>
        <v>20.82533511357807</v>
      </c>
      <c r="K47" s="35">
        <f aca="true" t="shared" si="40" ref="K47:K63">+G46</f>
        <v>2.9727296450096388</v>
      </c>
      <c r="L47" s="35">
        <f t="shared" si="27"/>
        <v>0.8330134045431228</v>
      </c>
      <c r="M47" s="35">
        <f t="shared" si="28"/>
        <v>2.082533511357807</v>
      </c>
      <c r="N47" s="45">
        <f t="shared" si="29"/>
        <v>20.88251784268678</v>
      </c>
      <c r="O47" s="41">
        <f aca="true" t="shared" si="41" ref="O47:O63">R46</f>
        <v>9.848287530722782</v>
      </c>
      <c r="P47" s="35">
        <f aca="true" t="shared" si="42" ref="P47:P63">+L46</f>
        <v>0.8306708398751639</v>
      </c>
      <c r="Q47" s="35">
        <f t="shared" si="30"/>
        <v>0.9848287530722782</v>
      </c>
      <c r="R47" s="45">
        <f t="shared" si="31"/>
        <v>9.694129617525668</v>
      </c>
      <c r="S47" s="45">
        <f t="shared" si="32"/>
        <v>90.22758691633584</v>
      </c>
      <c r="T47" s="54">
        <f t="shared" si="33"/>
        <v>8.307445895216485</v>
      </c>
      <c r="U47" s="55">
        <f t="shared" si="34"/>
        <v>3206.5171587260434</v>
      </c>
      <c r="V47" s="54">
        <f t="shared" si="35"/>
        <v>35.538101686120775</v>
      </c>
    </row>
    <row r="48" spans="1:22" ht="12.75">
      <c r="A48" s="59">
        <f t="shared" si="36"/>
        <v>34</v>
      </c>
      <c r="B48" s="41">
        <f t="shared" si="21"/>
        <v>15</v>
      </c>
      <c r="C48" s="35">
        <f t="shared" si="22"/>
        <v>2.999999999999999</v>
      </c>
      <c r="D48" s="36">
        <f t="shared" si="23"/>
        <v>12</v>
      </c>
      <c r="E48" s="41">
        <f t="shared" si="37"/>
        <v>59.650939456123396</v>
      </c>
      <c r="F48" s="35">
        <f t="shared" si="38"/>
        <v>12</v>
      </c>
      <c r="G48" s="35">
        <f t="shared" si="24"/>
        <v>2.98254697280617</v>
      </c>
      <c r="H48" s="35">
        <f t="shared" si="25"/>
        <v>8.947640918418509</v>
      </c>
      <c r="I48" s="45">
        <f t="shared" si="26"/>
        <v>59.72075156489871</v>
      </c>
      <c r="J48" s="41">
        <f t="shared" si="39"/>
        <v>20.88251784268678</v>
      </c>
      <c r="K48" s="35">
        <f t="shared" si="40"/>
        <v>2.9781837160077114</v>
      </c>
      <c r="L48" s="35">
        <f t="shared" si="27"/>
        <v>0.8353007137074713</v>
      </c>
      <c r="M48" s="35">
        <f t="shared" si="28"/>
        <v>2.088251784268678</v>
      </c>
      <c r="N48" s="45">
        <f t="shared" si="29"/>
        <v>20.937149060718344</v>
      </c>
      <c r="O48" s="41">
        <f t="shared" si="41"/>
        <v>9.694129617525668</v>
      </c>
      <c r="P48" s="35">
        <f t="shared" si="42"/>
        <v>0.8330134045431228</v>
      </c>
      <c r="Q48" s="35">
        <f t="shared" si="30"/>
        <v>0.9694129617525669</v>
      </c>
      <c r="R48" s="45">
        <f t="shared" si="31"/>
        <v>9.557730060316224</v>
      </c>
      <c r="S48" s="45">
        <f t="shared" si="32"/>
        <v>90.21563068593329</v>
      </c>
      <c r="T48" s="54">
        <f t="shared" si="33"/>
        <v>8.439022667161248</v>
      </c>
      <c r="U48" s="55">
        <f t="shared" si="34"/>
        <v>3199.8089016800914</v>
      </c>
      <c r="V48" s="54">
        <f t="shared" si="35"/>
        <v>35.4684534969284</v>
      </c>
    </row>
    <row r="49" spans="1:22" ht="12.75">
      <c r="A49" s="59">
        <f t="shared" si="36"/>
        <v>35</v>
      </c>
      <c r="B49" s="41">
        <f t="shared" si="21"/>
        <v>15</v>
      </c>
      <c r="C49" s="35">
        <f t="shared" si="22"/>
        <v>2.999999999999999</v>
      </c>
      <c r="D49" s="36">
        <f t="shared" si="23"/>
        <v>12</v>
      </c>
      <c r="E49" s="41">
        <f t="shared" si="37"/>
        <v>59.72075156489871</v>
      </c>
      <c r="F49" s="35">
        <f t="shared" si="38"/>
        <v>12</v>
      </c>
      <c r="G49" s="35">
        <f t="shared" si="24"/>
        <v>2.986037578244936</v>
      </c>
      <c r="H49" s="35">
        <f t="shared" si="25"/>
        <v>8.958112734734806</v>
      </c>
      <c r="I49" s="45">
        <f t="shared" si="26"/>
        <v>59.77660125191897</v>
      </c>
      <c r="J49" s="41">
        <f t="shared" si="39"/>
        <v>20.937149060718344</v>
      </c>
      <c r="K49" s="35">
        <f t="shared" si="40"/>
        <v>2.98254697280617</v>
      </c>
      <c r="L49" s="35">
        <f t="shared" si="27"/>
        <v>0.8374859624287337</v>
      </c>
      <c r="M49" s="35">
        <f t="shared" si="28"/>
        <v>2.0937149060718343</v>
      </c>
      <c r="N49" s="45">
        <f t="shared" si="29"/>
        <v>20.988495165023945</v>
      </c>
      <c r="O49" s="41">
        <f t="shared" si="41"/>
        <v>9.557730060316224</v>
      </c>
      <c r="P49" s="35">
        <f t="shared" si="42"/>
        <v>0.8353007137074713</v>
      </c>
      <c r="Q49" s="35">
        <f t="shared" si="30"/>
        <v>0.9557730060316225</v>
      </c>
      <c r="R49" s="45">
        <f t="shared" si="31"/>
        <v>9.437257767992074</v>
      </c>
      <c r="S49" s="45">
        <f t="shared" si="32"/>
        <v>90.20235418493499</v>
      </c>
      <c r="T49" s="54">
        <f t="shared" si="33"/>
        <v>8.558110671817218</v>
      </c>
      <c r="U49" s="55">
        <f t="shared" si="34"/>
        <v>3193.8779351634175</v>
      </c>
      <c r="V49" s="54">
        <f t="shared" si="35"/>
        <v>35.40792215483926</v>
      </c>
    </row>
    <row r="50" spans="1:22" ht="12.75">
      <c r="A50" s="59">
        <f t="shared" si="36"/>
        <v>36</v>
      </c>
      <c r="B50" s="41">
        <f t="shared" si="21"/>
        <v>15</v>
      </c>
      <c r="C50" s="35">
        <f t="shared" si="22"/>
        <v>2.999999999999999</v>
      </c>
      <c r="D50" s="36">
        <f t="shared" si="23"/>
        <v>12</v>
      </c>
      <c r="E50" s="41">
        <f t="shared" si="37"/>
        <v>59.77660125191897</v>
      </c>
      <c r="F50" s="35">
        <f t="shared" si="38"/>
        <v>12</v>
      </c>
      <c r="G50" s="35">
        <f t="shared" si="24"/>
        <v>2.9888300625959485</v>
      </c>
      <c r="H50" s="35">
        <f t="shared" si="25"/>
        <v>8.966490187787844</v>
      </c>
      <c r="I50" s="45">
        <f t="shared" si="26"/>
        <v>59.82128100153518</v>
      </c>
      <c r="J50" s="41">
        <f t="shared" si="39"/>
        <v>20.988495165023945</v>
      </c>
      <c r="K50" s="35">
        <f t="shared" si="40"/>
        <v>2.986037578244936</v>
      </c>
      <c r="L50" s="35">
        <f t="shared" si="27"/>
        <v>0.8395398066009578</v>
      </c>
      <c r="M50" s="35">
        <f t="shared" si="28"/>
        <v>2.0988495165023946</v>
      </c>
      <c r="N50" s="45">
        <f t="shared" si="29"/>
        <v>21.03614342016553</v>
      </c>
      <c r="O50" s="41">
        <f t="shared" si="41"/>
        <v>9.437257767992074</v>
      </c>
      <c r="P50" s="35">
        <f t="shared" si="42"/>
        <v>0.8374859624287337</v>
      </c>
      <c r="Q50" s="35">
        <f t="shared" si="30"/>
        <v>0.9437257767992074</v>
      </c>
      <c r="R50" s="45">
        <f t="shared" si="31"/>
        <v>9.3310179536216</v>
      </c>
      <c r="S50" s="45">
        <f t="shared" si="32"/>
        <v>90.18844237532231</v>
      </c>
      <c r="T50" s="54">
        <f t="shared" si="33"/>
        <v>8.665445166174814</v>
      </c>
      <c r="U50" s="55">
        <f t="shared" si="34"/>
        <v>3188.639915235556</v>
      </c>
      <c r="V50" s="54">
        <f t="shared" si="35"/>
        <v>35.35530530581647</v>
      </c>
    </row>
    <row r="51" spans="1:22" ht="12.75">
      <c r="A51" s="59">
        <f t="shared" si="36"/>
        <v>37</v>
      </c>
      <c r="B51" s="41">
        <f t="shared" si="21"/>
        <v>15</v>
      </c>
      <c r="C51" s="35">
        <f t="shared" si="22"/>
        <v>2.999999999999999</v>
      </c>
      <c r="D51" s="36">
        <f t="shared" si="23"/>
        <v>12</v>
      </c>
      <c r="E51" s="41">
        <f t="shared" si="37"/>
        <v>59.82128100153518</v>
      </c>
      <c r="F51" s="35">
        <f t="shared" si="38"/>
        <v>12</v>
      </c>
      <c r="G51" s="35">
        <f t="shared" si="24"/>
        <v>2.9910640500767594</v>
      </c>
      <c r="H51" s="35">
        <f t="shared" si="25"/>
        <v>8.973192150230277</v>
      </c>
      <c r="I51" s="45">
        <f t="shared" si="26"/>
        <v>59.85702480122815</v>
      </c>
      <c r="J51" s="41">
        <f t="shared" si="39"/>
        <v>21.03614342016553</v>
      </c>
      <c r="K51" s="35">
        <f t="shared" si="40"/>
        <v>2.9888300625959485</v>
      </c>
      <c r="L51" s="35">
        <f t="shared" si="27"/>
        <v>0.8414457368066213</v>
      </c>
      <c r="M51" s="35">
        <f t="shared" si="28"/>
        <v>2.103614342016553</v>
      </c>
      <c r="N51" s="45">
        <f t="shared" si="29"/>
        <v>21.079913403938303</v>
      </c>
      <c r="O51" s="41">
        <f t="shared" si="41"/>
        <v>9.3310179536216</v>
      </c>
      <c r="P51" s="35">
        <f t="shared" si="42"/>
        <v>0.8395398066009578</v>
      </c>
      <c r="Q51" s="35">
        <f t="shared" si="30"/>
        <v>0.9331017953621601</v>
      </c>
      <c r="R51" s="45">
        <f t="shared" si="31"/>
        <v>9.237455964860397</v>
      </c>
      <c r="S51" s="45">
        <f t="shared" si="32"/>
        <v>90.17439417002686</v>
      </c>
      <c r="T51" s="54">
        <f t="shared" si="33"/>
        <v>8.761821275582085</v>
      </c>
      <c r="U51" s="55">
        <f t="shared" si="34"/>
        <v>3184.0182003967593</v>
      </c>
      <c r="V51" s="54">
        <f t="shared" si="35"/>
        <v>35.30956021055363</v>
      </c>
    </row>
    <row r="52" spans="1:22" ht="12.75">
      <c r="A52" s="59">
        <f t="shared" si="36"/>
        <v>38</v>
      </c>
      <c r="B52" s="41">
        <f t="shared" si="21"/>
        <v>15</v>
      </c>
      <c r="C52" s="35">
        <f t="shared" si="22"/>
        <v>2.999999999999999</v>
      </c>
      <c r="D52" s="36">
        <f t="shared" si="23"/>
        <v>12</v>
      </c>
      <c r="E52" s="41">
        <f t="shared" si="37"/>
        <v>59.85702480122815</v>
      </c>
      <c r="F52" s="35">
        <f t="shared" si="38"/>
        <v>12</v>
      </c>
      <c r="G52" s="35">
        <f t="shared" si="24"/>
        <v>2.9928512400614076</v>
      </c>
      <c r="H52" s="35">
        <f t="shared" si="25"/>
        <v>8.978553720184221</v>
      </c>
      <c r="I52" s="45">
        <f t="shared" si="26"/>
        <v>59.885619840982514</v>
      </c>
      <c r="J52" s="41">
        <f t="shared" si="39"/>
        <v>21.079913403938303</v>
      </c>
      <c r="K52" s="35">
        <f t="shared" si="40"/>
        <v>2.9910640500767594</v>
      </c>
      <c r="L52" s="35">
        <f t="shared" si="27"/>
        <v>0.8431965361575321</v>
      </c>
      <c r="M52" s="35">
        <f t="shared" si="28"/>
        <v>2.10799134039383</v>
      </c>
      <c r="N52" s="45">
        <f t="shared" si="29"/>
        <v>21.1197895774637</v>
      </c>
      <c r="O52" s="41">
        <f t="shared" si="41"/>
        <v>9.237455964860397</v>
      </c>
      <c r="P52" s="35">
        <f t="shared" si="42"/>
        <v>0.8414457368066213</v>
      </c>
      <c r="Q52" s="35">
        <f t="shared" si="30"/>
        <v>0.9237455964860397</v>
      </c>
      <c r="R52" s="45">
        <f t="shared" si="31"/>
        <v>9.155156105180978</v>
      </c>
      <c r="S52" s="45">
        <f t="shared" si="32"/>
        <v>90.1605655236272</v>
      </c>
      <c r="T52" s="54">
        <f t="shared" si="33"/>
        <v>8.848064247927416</v>
      </c>
      <c r="U52" s="55">
        <f t="shared" si="34"/>
        <v>3179.9435154249077</v>
      </c>
      <c r="V52" s="54">
        <f t="shared" si="35"/>
        <v>35.26978227073766</v>
      </c>
    </row>
    <row r="53" spans="1:22" ht="12.75">
      <c r="A53" s="59">
        <f t="shared" si="36"/>
        <v>39</v>
      </c>
      <c r="B53" s="41">
        <f t="shared" si="21"/>
        <v>15</v>
      </c>
      <c r="C53" s="35">
        <f t="shared" si="22"/>
        <v>2.999999999999999</v>
      </c>
      <c r="D53" s="36">
        <f t="shared" si="23"/>
        <v>12</v>
      </c>
      <c r="E53" s="41">
        <f t="shared" si="37"/>
        <v>59.885619840982514</v>
      </c>
      <c r="F53" s="35">
        <f t="shared" si="38"/>
        <v>12</v>
      </c>
      <c r="G53" s="35">
        <f t="shared" si="24"/>
        <v>2.994280992049126</v>
      </c>
      <c r="H53" s="35">
        <f t="shared" si="25"/>
        <v>8.982842976147376</v>
      </c>
      <c r="I53" s="45">
        <f t="shared" si="26"/>
        <v>59.90849587278601</v>
      </c>
      <c r="J53" s="41">
        <f t="shared" si="39"/>
        <v>21.1197895774637</v>
      </c>
      <c r="K53" s="35">
        <f t="shared" si="40"/>
        <v>2.9928512400614076</v>
      </c>
      <c r="L53" s="35">
        <f t="shared" si="27"/>
        <v>0.844791583098548</v>
      </c>
      <c r="M53" s="35">
        <f t="shared" si="28"/>
        <v>2.11197895774637</v>
      </c>
      <c r="N53" s="45">
        <f t="shared" si="29"/>
        <v>21.15587027668019</v>
      </c>
      <c r="O53" s="41">
        <f t="shared" si="41"/>
        <v>9.155156105180978</v>
      </c>
      <c r="P53" s="35">
        <f t="shared" si="42"/>
        <v>0.8431965361575321</v>
      </c>
      <c r="Q53" s="35">
        <f t="shared" si="30"/>
        <v>0.9155156105180979</v>
      </c>
      <c r="R53" s="45">
        <f t="shared" si="31"/>
        <v>9.082837030820412</v>
      </c>
      <c r="S53" s="45">
        <f t="shared" si="32"/>
        <v>90.14720318028661</v>
      </c>
      <c r="T53" s="54">
        <f t="shared" si="33"/>
        <v>8.925005025895969</v>
      </c>
      <c r="U53" s="55">
        <f t="shared" si="34"/>
        <v>3176.3535217358917</v>
      </c>
      <c r="V53" s="54">
        <f t="shared" si="35"/>
        <v>35.23518655796186</v>
      </c>
    </row>
    <row r="54" spans="1:22" ht="12.75">
      <c r="A54" s="59">
        <f t="shared" si="36"/>
        <v>40</v>
      </c>
      <c r="B54" s="41">
        <f t="shared" si="21"/>
        <v>15</v>
      </c>
      <c r="C54" s="35">
        <f t="shared" si="22"/>
        <v>2.999999999999999</v>
      </c>
      <c r="D54" s="36">
        <f t="shared" si="23"/>
        <v>12</v>
      </c>
      <c r="E54" s="41">
        <f t="shared" si="37"/>
        <v>59.90849587278601</v>
      </c>
      <c r="F54" s="35">
        <f t="shared" si="38"/>
        <v>12</v>
      </c>
      <c r="G54" s="35">
        <f t="shared" si="24"/>
        <v>2.995424793639301</v>
      </c>
      <c r="H54" s="35">
        <f t="shared" si="25"/>
        <v>8.986274380917902</v>
      </c>
      <c r="I54" s="45">
        <f t="shared" si="26"/>
        <v>59.9267966982288</v>
      </c>
      <c r="J54" s="41">
        <f t="shared" si="39"/>
        <v>21.15587027668019</v>
      </c>
      <c r="K54" s="35">
        <f t="shared" si="40"/>
        <v>2.994280992049126</v>
      </c>
      <c r="L54" s="35">
        <f t="shared" si="27"/>
        <v>0.8462348110672077</v>
      </c>
      <c r="M54" s="35">
        <f t="shared" si="28"/>
        <v>2.115587027668019</v>
      </c>
      <c r="N54" s="45">
        <f t="shared" si="29"/>
        <v>21.188329429994088</v>
      </c>
      <c r="O54" s="41">
        <f t="shared" si="41"/>
        <v>9.082837030820412</v>
      </c>
      <c r="P54" s="35">
        <f t="shared" si="42"/>
        <v>0.844791583098548</v>
      </c>
      <c r="Q54" s="35">
        <f t="shared" si="30"/>
        <v>0.9082837030820413</v>
      </c>
      <c r="R54" s="45">
        <f t="shared" si="31"/>
        <v>9.019344910836919</v>
      </c>
      <c r="S54" s="45">
        <f t="shared" si="32"/>
        <v>90.1344710390598</v>
      </c>
      <c r="T54" s="54">
        <f t="shared" si="33"/>
        <v>8.993460936476826</v>
      </c>
      <c r="U54" s="55">
        <f t="shared" si="34"/>
        <v>3173.1923346724075</v>
      </c>
      <c r="V54" s="54">
        <f t="shared" si="35"/>
        <v>35.20509188207588</v>
      </c>
    </row>
    <row r="55" spans="1:22" ht="12.75">
      <c r="A55" s="59">
        <f t="shared" si="36"/>
        <v>41</v>
      </c>
      <c r="B55" s="41">
        <f t="shared" si="21"/>
        <v>15</v>
      </c>
      <c r="C55" s="35">
        <f t="shared" si="22"/>
        <v>2.999999999999999</v>
      </c>
      <c r="D55" s="36">
        <f t="shared" si="23"/>
        <v>12</v>
      </c>
      <c r="E55" s="41">
        <f t="shared" si="37"/>
        <v>59.9267966982288</v>
      </c>
      <c r="F55" s="35">
        <f t="shared" si="38"/>
        <v>12</v>
      </c>
      <c r="G55" s="35">
        <f t="shared" si="24"/>
        <v>2.9963398349114403</v>
      </c>
      <c r="H55" s="35">
        <f t="shared" si="25"/>
        <v>8.989019504734319</v>
      </c>
      <c r="I55" s="45">
        <f t="shared" si="26"/>
        <v>59.941437358583045</v>
      </c>
      <c r="J55" s="41">
        <f t="shared" si="39"/>
        <v>21.188329429994088</v>
      </c>
      <c r="K55" s="35">
        <f t="shared" si="40"/>
        <v>2.995424793639301</v>
      </c>
      <c r="L55" s="35">
        <f t="shared" si="27"/>
        <v>0.8475331771997635</v>
      </c>
      <c r="M55" s="35">
        <f t="shared" si="28"/>
        <v>2.118832942999409</v>
      </c>
      <c r="N55" s="45">
        <f t="shared" si="29"/>
        <v>21.217388103434217</v>
      </c>
      <c r="O55" s="41">
        <f t="shared" si="41"/>
        <v>9.019344910836919</v>
      </c>
      <c r="P55" s="35">
        <f t="shared" si="42"/>
        <v>0.8462348110672077</v>
      </c>
      <c r="Q55" s="35">
        <f t="shared" si="30"/>
        <v>0.901934491083692</v>
      </c>
      <c r="R55" s="45">
        <f t="shared" si="31"/>
        <v>8.963645230820434</v>
      </c>
      <c r="S55" s="45">
        <f t="shared" si="32"/>
        <v>90.1224706928377</v>
      </c>
      <c r="T55" s="54">
        <f t="shared" si="33"/>
        <v>9.054221064323501</v>
      </c>
      <c r="U55" s="55">
        <f t="shared" si="34"/>
        <v>3170.410017084751</v>
      </c>
      <c r="V55" s="54">
        <f t="shared" si="35"/>
        <v>35.17890702187233</v>
      </c>
    </row>
    <row r="56" spans="1:22" ht="12.75">
      <c r="A56" s="59">
        <f t="shared" si="36"/>
        <v>42</v>
      </c>
      <c r="B56" s="41">
        <f t="shared" si="21"/>
        <v>15</v>
      </c>
      <c r="C56" s="35">
        <f t="shared" si="22"/>
        <v>2.999999999999999</v>
      </c>
      <c r="D56" s="36">
        <f t="shared" si="23"/>
        <v>12</v>
      </c>
      <c r="E56" s="41">
        <f t="shared" si="37"/>
        <v>59.941437358583045</v>
      </c>
      <c r="F56" s="35">
        <f t="shared" si="38"/>
        <v>12</v>
      </c>
      <c r="G56" s="35">
        <f t="shared" si="24"/>
        <v>2.9970718679291526</v>
      </c>
      <c r="H56" s="35">
        <f t="shared" si="25"/>
        <v>8.991215603787456</v>
      </c>
      <c r="I56" s="45">
        <f t="shared" si="26"/>
        <v>59.95314988686644</v>
      </c>
      <c r="J56" s="41">
        <f t="shared" si="39"/>
        <v>21.217388103434217</v>
      </c>
      <c r="K56" s="35">
        <f t="shared" si="40"/>
        <v>2.9963398349114403</v>
      </c>
      <c r="L56" s="35">
        <f t="shared" si="27"/>
        <v>0.8486955241373687</v>
      </c>
      <c r="M56" s="35">
        <f t="shared" si="28"/>
        <v>2.121738810343422</v>
      </c>
      <c r="N56" s="45">
        <f t="shared" si="29"/>
        <v>21.243293603864863</v>
      </c>
      <c r="O56" s="41">
        <f t="shared" si="41"/>
        <v>8.963645230820434</v>
      </c>
      <c r="P56" s="35">
        <f t="shared" si="42"/>
        <v>0.8475331771997635</v>
      </c>
      <c r="Q56" s="35">
        <f t="shared" si="30"/>
        <v>0.8963645230820435</v>
      </c>
      <c r="R56" s="45">
        <f t="shared" si="31"/>
        <v>8.914813884938154</v>
      </c>
      <c r="S56" s="45">
        <f t="shared" si="32"/>
        <v>90.11125737566945</v>
      </c>
      <c r="T56" s="54">
        <f t="shared" si="33"/>
        <v>9.108035741263778</v>
      </c>
      <c r="U56" s="55">
        <f t="shared" si="34"/>
        <v>3167.962070140632</v>
      </c>
      <c r="V56" s="54">
        <f t="shared" si="35"/>
        <v>35.15611880692722</v>
      </c>
    </row>
    <row r="57" spans="1:22" ht="12.75">
      <c r="A57" s="59">
        <f t="shared" si="36"/>
        <v>43</v>
      </c>
      <c r="B57" s="41">
        <f t="shared" si="21"/>
        <v>15</v>
      </c>
      <c r="C57" s="35">
        <f t="shared" si="22"/>
        <v>2.999999999999999</v>
      </c>
      <c r="D57" s="36">
        <f t="shared" si="23"/>
        <v>12</v>
      </c>
      <c r="E57" s="41">
        <f t="shared" si="37"/>
        <v>59.95314988686644</v>
      </c>
      <c r="F57" s="35">
        <f t="shared" si="38"/>
        <v>12</v>
      </c>
      <c r="G57" s="35">
        <f t="shared" si="24"/>
        <v>2.997657494343322</v>
      </c>
      <c r="H57" s="35">
        <f t="shared" si="25"/>
        <v>8.992972483029966</v>
      </c>
      <c r="I57" s="45">
        <f t="shared" si="26"/>
        <v>59.96251990949316</v>
      </c>
      <c r="J57" s="41">
        <f t="shared" si="39"/>
        <v>21.243293603864863</v>
      </c>
      <c r="K57" s="35">
        <f t="shared" si="40"/>
        <v>2.9970718679291526</v>
      </c>
      <c r="L57" s="35">
        <f t="shared" si="27"/>
        <v>0.8497317441545945</v>
      </c>
      <c r="M57" s="35">
        <f t="shared" si="28"/>
        <v>2.1243293603864863</v>
      </c>
      <c r="N57" s="45">
        <f t="shared" si="29"/>
        <v>21.266304367252932</v>
      </c>
      <c r="O57" s="41">
        <f t="shared" si="41"/>
        <v>8.914813884938154</v>
      </c>
      <c r="P57" s="35">
        <f t="shared" si="42"/>
        <v>0.8486955241373687</v>
      </c>
      <c r="Q57" s="35">
        <f t="shared" si="30"/>
        <v>0.8914813884938154</v>
      </c>
      <c r="R57" s="45">
        <f t="shared" si="31"/>
        <v>8.872028020581707</v>
      </c>
      <c r="S57" s="45">
        <f t="shared" si="32"/>
        <v>90.1008522973278</v>
      </c>
      <c r="T57" s="54">
        <f t="shared" si="33"/>
        <v>9.155609527867588</v>
      </c>
      <c r="U57" s="55">
        <f t="shared" si="34"/>
        <v>3165.8089359102473</v>
      </c>
      <c r="V57" s="54">
        <f t="shared" si="35"/>
        <v>35.13628179080098</v>
      </c>
    </row>
    <row r="58" spans="1:22" ht="12.75">
      <c r="A58" s="59">
        <f t="shared" si="36"/>
        <v>44</v>
      </c>
      <c r="B58" s="41">
        <f t="shared" si="21"/>
        <v>15</v>
      </c>
      <c r="C58" s="35">
        <f t="shared" si="22"/>
        <v>2.999999999999999</v>
      </c>
      <c r="D58" s="36">
        <f t="shared" si="23"/>
        <v>12</v>
      </c>
      <c r="E58" s="41">
        <f t="shared" si="37"/>
        <v>59.96251990949316</v>
      </c>
      <c r="F58" s="35">
        <f t="shared" si="38"/>
        <v>12</v>
      </c>
      <c r="G58" s="35">
        <f t="shared" si="24"/>
        <v>2.998125995474658</v>
      </c>
      <c r="H58" s="35">
        <f t="shared" si="25"/>
        <v>8.994377986423974</v>
      </c>
      <c r="I58" s="45">
        <f t="shared" si="26"/>
        <v>59.97001592759453</v>
      </c>
      <c r="J58" s="41">
        <f t="shared" si="39"/>
        <v>21.266304367252932</v>
      </c>
      <c r="K58" s="35">
        <f t="shared" si="40"/>
        <v>2.997657494343322</v>
      </c>
      <c r="L58" s="35">
        <f t="shared" si="27"/>
        <v>0.8506521746901173</v>
      </c>
      <c r="M58" s="35">
        <f t="shared" si="28"/>
        <v>2.1266304367252933</v>
      </c>
      <c r="N58" s="45">
        <f t="shared" si="29"/>
        <v>21.286679250180843</v>
      </c>
      <c r="O58" s="41">
        <f t="shared" si="41"/>
        <v>8.872028020581707</v>
      </c>
      <c r="P58" s="35">
        <f t="shared" si="42"/>
        <v>0.8497317441545945</v>
      </c>
      <c r="Q58" s="35">
        <f t="shared" si="30"/>
        <v>0.8872028020581708</v>
      </c>
      <c r="R58" s="45">
        <f t="shared" si="31"/>
        <v>8.83455696267813</v>
      </c>
      <c r="S58" s="45">
        <f t="shared" si="32"/>
        <v>90.0912521404535</v>
      </c>
      <c r="T58" s="54">
        <f t="shared" si="33"/>
        <v>9.197597063559257</v>
      </c>
      <c r="U58" s="55">
        <f t="shared" si="34"/>
        <v>3163.9155214622515</v>
      </c>
      <c r="V58" s="54">
        <f t="shared" si="35"/>
        <v>35.119009296592566</v>
      </c>
    </row>
    <row r="59" spans="1:22" ht="12.75">
      <c r="A59" s="59">
        <f t="shared" si="36"/>
        <v>45</v>
      </c>
      <c r="B59" s="41">
        <f t="shared" si="21"/>
        <v>15</v>
      </c>
      <c r="C59" s="35">
        <f t="shared" si="22"/>
        <v>2.999999999999999</v>
      </c>
      <c r="D59" s="36">
        <f t="shared" si="23"/>
        <v>12</v>
      </c>
      <c r="E59" s="41">
        <f t="shared" si="37"/>
        <v>59.97001592759453</v>
      </c>
      <c r="F59" s="35">
        <f t="shared" si="38"/>
        <v>12</v>
      </c>
      <c r="G59" s="35">
        <f t="shared" si="24"/>
        <v>2.9985007963797266</v>
      </c>
      <c r="H59" s="35">
        <f t="shared" si="25"/>
        <v>8.99550238913918</v>
      </c>
      <c r="I59" s="45">
        <f t="shared" si="26"/>
        <v>59.976012742075625</v>
      </c>
      <c r="J59" s="41">
        <f t="shared" si="39"/>
        <v>21.286679250180843</v>
      </c>
      <c r="K59" s="35">
        <f t="shared" si="40"/>
        <v>2.998125995474658</v>
      </c>
      <c r="L59" s="35">
        <f t="shared" si="27"/>
        <v>0.8514671700072337</v>
      </c>
      <c r="M59" s="35">
        <f t="shared" si="28"/>
        <v>2.1286679250180844</v>
      </c>
      <c r="N59" s="45">
        <f t="shared" si="29"/>
        <v>21.304670150630184</v>
      </c>
      <c r="O59" s="41">
        <f t="shared" si="41"/>
        <v>8.83455696267813</v>
      </c>
      <c r="P59" s="35">
        <f t="shared" si="42"/>
        <v>0.8506521746901173</v>
      </c>
      <c r="Q59" s="35">
        <f t="shared" si="30"/>
        <v>0.8834556962678131</v>
      </c>
      <c r="R59" s="45">
        <f t="shared" si="31"/>
        <v>8.801753441100434</v>
      </c>
      <c r="S59" s="45">
        <f t="shared" si="32"/>
        <v>90.08243633380624</v>
      </c>
      <c r="T59" s="54">
        <f t="shared" si="33"/>
        <v>9.234601200388061</v>
      </c>
      <c r="U59" s="55">
        <f t="shared" si="34"/>
        <v>3162.2507506182837</v>
      </c>
      <c r="V59" s="54">
        <f t="shared" si="35"/>
        <v>35.10396564875711</v>
      </c>
    </row>
    <row r="60" spans="1:22" ht="12.75">
      <c r="A60" s="59">
        <f t="shared" si="36"/>
        <v>46</v>
      </c>
      <c r="B60" s="41">
        <f t="shared" si="21"/>
        <v>15</v>
      </c>
      <c r="C60" s="35">
        <f t="shared" si="22"/>
        <v>2.999999999999999</v>
      </c>
      <c r="D60" s="36">
        <f t="shared" si="23"/>
        <v>12</v>
      </c>
      <c r="E60" s="41">
        <f t="shared" si="37"/>
        <v>59.976012742075625</v>
      </c>
      <c r="F60" s="35">
        <f t="shared" si="38"/>
        <v>12</v>
      </c>
      <c r="G60" s="35">
        <f t="shared" si="24"/>
        <v>2.9988006371037814</v>
      </c>
      <c r="H60" s="35">
        <f t="shared" si="25"/>
        <v>8.996401911311343</v>
      </c>
      <c r="I60" s="45">
        <f t="shared" si="26"/>
        <v>59.980810193660496</v>
      </c>
      <c r="J60" s="41">
        <f t="shared" si="39"/>
        <v>21.304670150630184</v>
      </c>
      <c r="K60" s="35">
        <f t="shared" si="40"/>
        <v>2.9985007963797266</v>
      </c>
      <c r="L60" s="35">
        <f t="shared" si="27"/>
        <v>0.8521868060252074</v>
      </c>
      <c r="M60" s="35">
        <f t="shared" si="28"/>
        <v>2.1304670150630183</v>
      </c>
      <c r="N60" s="45">
        <f t="shared" si="29"/>
        <v>21.320517125921683</v>
      </c>
      <c r="O60" s="41">
        <f t="shared" si="41"/>
        <v>8.801753441100434</v>
      </c>
      <c r="P60" s="35">
        <f t="shared" si="42"/>
        <v>0.8514671700072337</v>
      </c>
      <c r="Q60" s="35">
        <f t="shared" si="30"/>
        <v>0.8801753441100435</v>
      </c>
      <c r="R60" s="45">
        <f t="shared" si="31"/>
        <v>8.773045266997626</v>
      </c>
      <c r="S60" s="45">
        <f t="shared" si="32"/>
        <v>90.07437258657981</v>
      </c>
      <c r="T60" s="54">
        <f t="shared" si="33"/>
        <v>9.267172896670315</v>
      </c>
      <c r="U60" s="55">
        <f t="shared" si="34"/>
        <v>3160.787146867798</v>
      </c>
      <c r="V60" s="54">
        <f t="shared" si="35"/>
        <v>35.09085943207251</v>
      </c>
    </row>
    <row r="61" spans="1:22" ht="12.75">
      <c r="A61" s="59">
        <f t="shared" si="36"/>
        <v>47</v>
      </c>
      <c r="B61" s="41">
        <f t="shared" si="21"/>
        <v>15</v>
      </c>
      <c r="C61" s="35">
        <f t="shared" si="22"/>
        <v>2.999999999999999</v>
      </c>
      <c r="D61" s="36">
        <f t="shared" si="23"/>
        <v>12</v>
      </c>
      <c r="E61" s="41">
        <f t="shared" si="37"/>
        <v>59.980810193660496</v>
      </c>
      <c r="F61" s="35">
        <f t="shared" si="38"/>
        <v>12</v>
      </c>
      <c r="G61" s="35">
        <f t="shared" si="24"/>
        <v>2.999040509683025</v>
      </c>
      <c r="H61" s="35">
        <f t="shared" si="25"/>
        <v>8.997121529049075</v>
      </c>
      <c r="I61" s="45">
        <f t="shared" si="26"/>
        <v>59.98464815492839</v>
      </c>
      <c r="J61" s="41">
        <f t="shared" si="39"/>
        <v>21.320517125921683</v>
      </c>
      <c r="K61" s="35">
        <f t="shared" si="40"/>
        <v>2.9988006371037814</v>
      </c>
      <c r="L61" s="35">
        <f t="shared" si="27"/>
        <v>0.8528206850368674</v>
      </c>
      <c r="M61" s="35">
        <f t="shared" si="28"/>
        <v>2.1320517125921685</v>
      </c>
      <c r="N61" s="45">
        <f t="shared" si="29"/>
        <v>21.334445365396427</v>
      </c>
      <c r="O61" s="41">
        <f t="shared" si="41"/>
        <v>8.773045266997626</v>
      </c>
      <c r="P61" s="35">
        <f t="shared" si="42"/>
        <v>0.8521868060252074</v>
      </c>
      <c r="Q61" s="35">
        <f t="shared" si="30"/>
        <v>0.8773045266997626</v>
      </c>
      <c r="R61" s="45">
        <f t="shared" si="31"/>
        <v>8.74792754632307</v>
      </c>
      <c r="S61" s="45">
        <f t="shared" si="32"/>
        <v>90.06702106664788</v>
      </c>
      <c r="T61" s="54">
        <f t="shared" si="33"/>
        <v>9.295812418394442</v>
      </c>
      <c r="U61" s="55">
        <f t="shared" si="34"/>
        <v>3159.5004490218944</v>
      </c>
      <c r="V61" s="54">
        <f t="shared" si="35"/>
        <v>35.07943764104204</v>
      </c>
    </row>
    <row r="62" spans="1:22" ht="12.75">
      <c r="A62" s="59">
        <f t="shared" si="36"/>
        <v>48</v>
      </c>
      <c r="B62" s="41">
        <f t="shared" si="21"/>
        <v>15</v>
      </c>
      <c r="C62" s="35">
        <f t="shared" si="22"/>
        <v>2.999999999999999</v>
      </c>
      <c r="D62" s="36">
        <f t="shared" si="23"/>
        <v>12</v>
      </c>
      <c r="E62" s="41">
        <f t="shared" si="37"/>
        <v>59.98464815492839</v>
      </c>
      <c r="F62" s="35">
        <f t="shared" si="38"/>
        <v>12</v>
      </c>
      <c r="G62" s="35">
        <f t="shared" si="24"/>
        <v>2.9992324077464194</v>
      </c>
      <c r="H62" s="35">
        <f t="shared" si="25"/>
        <v>8.997697223239257</v>
      </c>
      <c r="I62" s="45">
        <f t="shared" si="26"/>
        <v>59.9877185239427</v>
      </c>
      <c r="J62" s="41">
        <f t="shared" si="39"/>
        <v>21.334445365396427</v>
      </c>
      <c r="K62" s="35">
        <f t="shared" si="40"/>
        <v>2.999040509683025</v>
      </c>
      <c r="L62" s="35">
        <f t="shared" si="27"/>
        <v>0.853377814615857</v>
      </c>
      <c r="M62" s="35">
        <f t="shared" si="28"/>
        <v>2.133444536539643</v>
      </c>
      <c r="N62" s="45">
        <f t="shared" si="29"/>
        <v>21.34666352392395</v>
      </c>
      <c r="O62" s="41">
        <f t="shared" si="41"/>
        <v>8.74792754632307</v>
      </c>
      <c r="P62" s="35">
        <f t="shared" si="42"/>
        <v>0.8528206850368674</v>
      </c>
      <c r="Q62" s="35">
        <f t="shared" si="30"/>
        <v>0.874792754632307</v>
      </c>
      <c r="R62" s="45">
        <f t="shared" si="31"/>
        <v>8.72595547672763</v>
      </c>
      <c r="S62" s="45">
        <f t="shared" si="32"/>
        <v>90.06033752459429</v>
      </c>
      <c r="T62" s="54">
        <f t="shared" si="33"/>
        <v>9.32097147009147</v>
      </c>
      <c r="U62" s="55">
        <f t="shared" si="34"/>
        <v>3158.3692598133557</v>
      </c>
      <c r="V62" s="54">
        <f t="shared" si="35"/>
        <v>35.06948060183371</v>
      </c>
    </row>
    <row r="63" spans="1:22" ht="12.75">
      <c r="A63" s="59">
        <f t="shared" si="36"/>
        <v>49</v>
      </c>
      <c r="B63" s="41">
        <f t="shared" si="21"/>
        <v>15</v>
      </c>
      <c r="C63" s="35">
        <f t="shared" si="22"/>
        <v>2.999999999999999</v>
      </c>
      <c r="D63" s="36">
        <f t="shared" si="23"/>
        <v>12</v>
      </c>
      <c r="E63" s="41">
        <f t="shared" si="37"/>
        <v>59.9877185239427</v>
      </c>
      <c r="F63" s="35">
        <f t="shared" si="38"/>
        <v>12</v>
      </c>
      <c r="G63" s="35">
        <f t="shared" si="24"/>
        <v>2.999385926197135</v>
      </c>
      <c r="H63" s="35">
        <f t="shared" si="25"/>
        <v>8.998157778591406</v>
      </c>
      <c r="I63" s="45">
        <f t="shared" si="26"/>
        <v>59.99017481915416</v>
      </c>
      <c r="J63" s="41">
        <f t="shared" si="39"/>
        <v>21.34666352392395</v>
      </c>
      <c r="K63" s="35">
        <f t="shared" si="40"/>
        <v>2.9992324077464194</v>
      </c>
      <c r="L63" s="35">
        <f t="shared" si="27"/>
        <v>0.853866540956958</v>
      </c>
      <c r="M63" s="35">
        <f t="shared" si="28"/>
        <v>2.134666352392395</v>
      </c>
      <c r="N63" s="45">
        <f t="shared" si="29"/>
        <v>21.35736303832102</v>
      </c>
      <c r="O63" s="41">
        <f t="shared" si="41"/>
        <v>8.72595547672763</v>
      </c>
      <c r="P63" s="35">
        <f t="shared" si="42"/>
        <v>0.853377814615857</v>
      </c>
      <c r="Q63" s="35">
        <f t="shared" si="30"/>
        <v>0.8725955476727631</v>
      </c>
      <c r="R63" s="45">
        <f t="shared" si="31"/>
        <v>8.706737743670725</v>
      </c>
      <c r="S63" s="45">
        <f t="shared" si="32"/>
        <v>90.0542756011459</v>
      </c>
      <c r="T63" s="54">
        <f t="shared" si="33"/>
        <v>9.343055947287484</v>
      </c>
      <c r="U63" s="55">
        <f t="shared" si="34"/>
        <v>3157.374726696958</v>
      </c>
      <c r="V63" s="54">
        <f t="shared" si="35"/>
        <v>35.06079756480526</v>
      </c>
    </row>
  </sheetData>
  <printOptions headings="1" horizontalCentered="1" verticalCentered="1"/>
  <pageMargins left="1.1811023622047245" right="0.7480314960629921" top="1.2598425196850394" bottom="0.7086614173228347" header="0.5" footer="0.5"/>
  <pageSetup fitToHeight="1" fitToWidth="1" orientation="landscape" paperSize="9" scale="99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2001-06-25T06:07:09Z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