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Template" sheetId="1" r:id="rId1"/>
    <sheet name="Complete" sheetId="2" r:id="rId2"/>
  </sheets>
  <definedNames/>
  <calcPr fullCalcOnLoad="1"/>
</workbook>
</file>

<file path=xl/sharedStrings.xml><?xml version="1.0" encoding="utf-8"?>
<sst xmlns="http://schemas.openxmlformats.org/spreadsheetml/2006/main" count="52" uniqueCount="25">
  <si>
    <t>Assets</t>
  </si>
  <si>
    <t>Liabilities and equity</t>
  </si>
  <si>
    <t>Non current</t>
  </si>
  <si>
    <t>Liabilities</t>
  </si>
  <si>
    <t>Current</t>
  </si>
  <si>
    <t xml:space="preserve">  Non current</t>
  </si>
  <si>
    <t xml:space="preserve">  Current</t>
  </si>
  <si>
    <t>Total liabilities</t>
  </si>
  <si>
    <t>Equity</t>
  </si>
  <si>
    <t>Total assets</t>
  </si>
  <si>
    <t>Total L &amp; E</t>
  </si>
  <si>
    <t>Current ratio</t>
  </si>
  <si>
    <t>:1</t>
  </si>
  <si>
    <t>Debt to equity ratio</t>
  </si>
  <si>
    <t>Income Statement 1997-98 $'000</t>
  </si>
  <si>
    <t>Profit before interest and tax</t>
  </si>
  <si>
    <t>Return on investment</t>
  </si>
  <si>
    <t xml:space="preserve">  Less Interest</t>
  </si>
  <si>
    <t>Operating profit (income)</t>
  </si>
  <si>
    <t>Return on equity before tax</t>
  </si>
  <si>
    <t xml:space="preserve">  Less tax</t>
  </si>
  <si>
    <t>Operating profit after tax</t>
  </si>
  <si>
    <t>Return on equity after tax</t>
  </si>
  <si>
    <t>Balance sheet Fosters 30 June 2000 $m</t>
  </si>
  <si>
    <t>4.3 Balance sheets and financial ratios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</si>
</sst>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0.00000"/>
    <numFmt numFmtId="177" formatCode="0.0000"/>
    <numFmt numFmtId="178" formatCode="0.000"/>
    <numFmt numFmtId="179" formatCode="0.0%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0.0000000"/>
    <numFmt numFmtId="184" formatCode="0.000000"/>
    <numFmt numFmtId="185" formatCode="#,##0.00;[Red]#,##0.00"/>
    <numFmt numFmtId="186" formatCode="#,##0;[Red]#,##0"/>
    <numFmt numFmtId="187" formatCode="0.00000000"/>
    <numFmt numFmtId="188" formatCode="_-* #,##0.0_-;\-* #,##0.0_-;_-* &quot;-&quot;??_-;_-@_-"/>
    <numFmt numFmtId="189" formatCode="_-* #,##0_-;\-* #,##0_-;_-* &quot;-&quot;??_-;_-@_-"/>
    <numFmt numFmtId="190" formatCode="#,##0.000"/>
    <numFmt numFmtId="191" formatCode="#,##0.0000"/>
    <numFmt numFmtId="192" formatCode="#,##0.00000"/>
    <numFmt numFmtId="193" formatCode="#,##0.000000"/>
  </numFmts>
  <fonts count="5">
    <font>
      <sz val="10"/>
      <name val="Arial"/>
      <family val="0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Alignment="1">
      <alignment/>
    </xf>
    <xf numFmtId="3" fontId="0" fillId="3" borderId="2" xfId="0" applyNumberFormat="1" applyFill="1" applyBorder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78" fontId="0" fillId="3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79" fontId="0" fillId="3" borderId="0" xfId="31" applyNumberFormat="1" applyFill="1" applyAlignment="1">
      <alignment/>
    </xf>
    <xf numFmtId="0" fontId="0" fillId="3" borderId="2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3" fillId="0" borderId="1" xfId="0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[0]_Leverage example" xfId="17"/>
    <cellStyle name="Comma [0]_NOMREAL" xfId="18"/>
    <cellStyle name="Comma [0]_supex04" xfId="19"/>
    <cellStyle name="Comma_Leverage example" xfId="20"/>
    <cellStyle name="Comma_NOMREAL" xfId="21"/>
    <cellStyle name="Comma_supex04" xfId="22"/>
    <cellStyle name="Currency" xfId="23"/>
    <cellStyle name="Currency [0]" xfId="24"/>
    <cellStyle name="Currency [0]_Leverage example" xfId="25"/>
    <cellStyle name="Currency [0]_NOMREAL" xfId="26"/>
    <cellStyle name="Currency [0]_supex04" xfId="27"/>
    <cellStyle name="Currency_Leverage example" xfId="28"/>
    <cellStyle name="Currency_NOMREAL" xfId="29"/>
    <cellStyle name="Currency_supex04" xfId="30"/>
    <cellStyle name="Percent" xfId="31"/>
  </cellStyles>
  <dxfs count="1"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</xdr:row>
      <xdr:rowOff>28575</xdr:rowOff>
    </xdr:from>
    <xdr:to>
      <xdr:col>10</xdr:col>
      <xdr:colOff>114300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24350" y="390525"/>
          <a:ext cx="1714500" cy="781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Complete the shaded cells in the balance sheet and income statement, and calculate the key financial ratios.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</xdr:row>
      <xdr:rowOff>47625</xdr:rowOff>
    </xdr:from>
    <xdr:to>
      <xdr:col>8</xdr:col>
      <xdr:colOff>581025</xdr:colOff>
      <xdr:row>11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152900" y="409575"/>
          <a:ext cx="1133475" cy="1485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see how asset valuation affects the financial ratios, try varying the value of non-current assets by 500 m steps.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7.00390625" style="0" customWidth="1"/>
    <col min="4" max="4" width="2.8515625" style="0" customWidth="1"/>
    <col min="5" max="5" width="13.140625" style="0" customWidth="1"/>
    <col min="6" max="6" width="7.00390625" style="0" customWidth="1"/>
  </cols>
  <sheetData>
    <row r="1" spans="1:7" ht="15.75">
      <c r="A1" s="1" t="s">
        <v>24</v>
      </c>
      <c r="B1" s="1"/>
      <c r="C1" s="1"/>
      <c r="D1" s="1"/>
      <c r="E1" s="1"/>
      <c r="F1" s="12"/>
      <c r="G1" s="13"/>
    </row>
    <row r="3" spans="2:6" ht="13.5" thickBot="1">
      <c r="B3" s="15" t="s">
        <v>23</v>
      </c>
      <c r="C3" s="15"/>
      <c r="D3" s="15"/>
      <c r="E3" s="15"/>
      <c r="F3" s="15"/>
    </row>
    <row r="4" spans="2:6" ht="13.5" thickBot="1">
      <c r="B4" s="2" t="s">
        <v>0</v>
      </c>
      <c r="C4" s="2"/>
      <c r="D4" s="2"/>
      <c r="E4" s="2" t="s">
        <v>1</v>
      </c>
      <c r="F4" s="2"/>
    </row>
    <row r="5" spans="2:6" ht="12.75">
      <c r="B5" t="s">
        <v>4</v>
      </c>
      <c r="C5" s="3">
        <v>1367</v>
      </c>
      <c r="D5" s="3"/>
      <c r="E5" s="3" t="s">
        <v>3</v>
      </c>
      <c r="F5" s="3"/>
    </row>
    <row r="6" spans="2:6" ht="12.75">
      <c r="B6" t="s">
        <v>2</v>
      </c>
      <c r="C6" s="3">
        <v>3734</v>
      </c>
      <c r="D6" s="3"/>
      <c r="E6" s="3" t="s">
        <v>6</v>
      </c>
      <c r="F6" s="3">
        <v>1017</v>
      </c>
    </row>
    <row r="7" spans="4:6" ht="13.5" thickBot="1">
      <c r="D7" s="3"/>
      <c r="E7" s="3" t="s">
        <v>5</v>
      </c>
      <c r="F7" s="3">
        <v>1777</v>
      </c>
    </row>
    <row r="8" spans="3:7" ht="12.75">
      <c r="C8" s="3"/>
      <c r="D8" s="3"/>
      <c r="E8" s="3" t="s">
        <v>7</v>
      </c>
      <c r="F8" s="4"/>
      <c r="G8">
        <f>IF((F8=2794),"Correct","")</f>
      </c>
    </row>
    <row r="9" spans="3:6" ht="12.75">
      <c r="C9" s="3"/>
      <c r="D9" s="3"/>
      <c r="E9" s="3"/>
      <c r="F9" s="3"/>
    </row>
    <row r="10" spans="3:7" ht="13.5" thickBot="1">
      <c r="C10" s="3"/>
      <c r="D10" s="3"/>
      <c r="E10" s="3" t="s">
        <v>8</v>
      </c>
      <c r="F10" s="5"/>
      <c r="G10">
        <f>IF((F10=2307),"Correct","")</f>
      </c>
    </row>
    <row r="11" spans="2:7" ht="12.75">
      <c r="B11" t="s">
        <v>9</v>
      </c>
      <c r="C11" s="4"/>
      <c r="D11" s="6"/>
      <c r="E11" s="3" t="s">
        <v>10</v>
      </c>
      <c r="F11" s="4"/>
      <c r="G11">
        <f>IF((F11=5101),"Correct","")</f>
      </c>
    </row>
    <row r="13" spans="2:9" ht="12.75">
      <c r="B13" t="s">
        <v>11</v>
      </c>
      <c r="F13" s="7"/>
      <c r="G13" t="s">
        <v>12</v>
      </c>
      <c r="H13">
        <f>IF((F13=I13),"Correct","")</f>
      </c>
      <c r="I13" s="8">
        <f>C5/F6</f>
        <v>1.3441494591937069</v>
      </c>
    </row>
    <row r="14" spans="2:9" ht="12.75">
      <c r="B14" t="s">
        <v>13</v>
      </c>
      <c r="F14" s="7"/>
      <c r="G14" t="s">
        <v>12</v>
      </c>
      <c r="H14">
        <f>IF((F14&gt;1.2),(IF((F14&lt;1.22),"Correct","")),"")</f>
      </c>
      <c r="I14" s="8" t="e">
        <f>F8/F10</f>
        <v>#DIV/0!</v>
      </c>
    </row>
    <row r="16" spans="2:6" ht="13.5" thickBot="1">
      <c r="B16" s="2" t="s">
        <v>14</v>
      </c>
      <c r="C16" s="9"/>
      <c r="D16" s="9"/>
      <c r="E16" s="9"/>
      <c r="F16" s="9"/>
    </row>
    <row r="17" spans="2:6" ht="12.75">
      <c r="B17" t="s">
        <v>15</v>
      </c>
      <c r="F17">
        <v>651</v>
      </c>
    </row>
    <row r="18" spans="2:8" ht="12.75">
      <c r="B18" t="s">
        <v>16</v>
      </c>
      <c r="G18" s="10"/>
      <c r="H18">
        <f>IF((G18&gt;0.127),(IF((G18&lt;0.129),"Correct","")),"")</f>
      </c>
    </row>
    <row r="19" spans="2:6" ht="13.5" thickBot="1">
      <c r="B19" t="s">
        <v>17</v>
      </c>
      <c r="F19">
        <v>65</v>
      </c>
    </row>
    <row r="20" spans="2:7" ht="12.75">
      <c r="B20" t="s">
        <v>18</v>
      </c>
      <c r="F20" s="11"/>
      <c r="G20">
        <f>IF((F20=586),"Correct","")</f>
      </c>
    </row>
    <row r="21" spans="2:8" ht="12.75">
      <c r="B21" t="s">
        <v>19</v>
      </c>
      <c r="G21" s="10"/>
      <c r="H21">
        <f>IF((G21&gt;0.253),(IF((G21&lt;0.255),"Correct","")),"")</f>
      </c>
    </row>
    <row r="22" spans="2:6" ht="13.5" thickBot="1">
      <c r="B22" t="s">
        <v>20</v>
      </c>
      <c r="F22">
        <v>155</v>
      </c>
    </row>
    <row r="23" spans="2:7" ht="12.75">
      <c r="B23" t="s">
        <v>21</v>
      </c>
      <c r="F23" s="11"/>
      <c r="G23">
        <f>IF((F23=431),"Correct","")</f>
      </c>
    </row>
    <row r="24" spans="2:8" ht="12.75">
      <c r="B24" t="s">
        <v>22</v>
      </c>
      <c r="G24" s="10"/>
      <c r="H24">
        <f>IF((G24&gt;0.186),(IF((G24&lt;0.188),"Correct","")),"")</f>
      </c>
    </row>
  </sheetData>
  <mergeCells count="1">
    <mergeCell ref="B3:F3"/>
  </mergeCells>
  <conditionalFormatting sqref="G8 G10:G11 H18 H21 G23 H24 G20 H13:H15">
    <cfRule type="cellIs" priority="1" dxfId="0" operator="equal" stopIfTrue="1">
      <formula>"Correct"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7.00390625" style="0" customWidth="1"/>
    <col min="4" max="4" width="2.8515625" style="0" customWidth="1"/>
    <col min="5" max="5" width="13.140625" style="0" customWidth="1"/>
    <col min="6" max="6" width="7.00390625" style="0" customWidth="1"/>
  </cols>
  <sheetData>
    <row r="1" spans="1:7" ht="15.75">
      <c r="A1" s="14" t="s">
        <v>24</v>
      </c>
      <c r="B1" s="14"/>
      <c r="C1" s="14"/>
      <c r="D1" s="14"/>
      <c r="E1" s="14"/>
      <c r="F1" s="12"/>
      <c r="G1" s="13"/>
    </row>
    <row r="3" spans="2:6" ht="13.5" thickBot="1">
      <c r="B3" s="15" t="s">
        <v>23</v>
      </c>
      <c r="C3" s="15"/>
      <c r="D3" s="15"/>
      <c r="E3" s="15"/>
      <c r="F3" s="15"/>
    </row>
    <row r="4" spans="2:6" ht="13.5" thickBot="1">
      <c r="B4" s="2" t="s">
        <v>0</v>
      </c>
      <c r="C4" s="2"/>
      <c r="D4" s="2"/>
      <c r="E4" s="2" t="s">
        <v>1</v>
      </c>
      <c r="F4" s="2"/>
    </row>
    <row r="5" spans="2:6" ht="12.75">
      <c r="B5" t="s">
        <v>4</v>
      </c>
      <c r="C5" s="3">
        <v>1367</v>
      </c>
      <c r="D5" s="3"/>
      <c r="E5" s="3" t="s">
        <v>3</v>
      </c>
      <c r="F5" s="3"/>
    </row>
    <row r="6" spans="2:6" ht="12.75">
      <c r="B6" t="s">
        <v>2</v>
      </c>
      <c r="C6" s="3">
        <f>1734+I11</f>
        <v>3734</v>
      </c>
      <c r="D6" s="3"/>
      <c r="E6" s="3" t="s">
        <v>6</v>
      </c>
      <c r="F6" s="3">
        <v>1017</v>
      </c>
    </row>
    <row r="7" spans="4:6" ht="13.5" thickBot="1">
      <c r="D7" s="3"/>
      <c r="E7" s="3" t="s">
        <v>5</v>
      </c>
      <c r="F7" s="3">
        <v>1777</v>
      </c>
    </row>
    <row r="8" spans="3:7" ht="12.75">
      <c r="C8" s="3"/>
      <c r="D8" s="3"/>
      <c r="E8" s="3" t="s">
        <v>7</v>
      </c>
      <c r="F8" s="4">
        <f>F6+F7</f>
        <v>2794</v>
      </c>
      <c r="G8" t="str">
        <f>IF((F8=2794),"Correct","")</f>
        <v>Correct</v>
      </c>
    </row>
    <row r="9" spans="3:6" ht="12.75">
      <c r="C9" s="3"/>
      <c r="D9" s="3"/>
      <c r="E9" s="3"/>
      <c r="F9" s="3"/>
    </row>
    <row r="10" spans="3:7" ht="13.5" thickBot="1">
      <c r="C10" s="3"/>
      <c r="D10" s="3"/>
      <c r="E10" s="3" t="s">
        <v>8</v>
      </c>
      <c r="F10" s="5">
        <f>F11-F8</f>
        <v>2307</v>
      </c>
      <c r="G10" t="str">
        <f>IF((F10=2307),"Correct","")</f>
        <v>Correct</v>
      </c>
    </row>
    <row r="11" spans="2:9" ht="12.75">
      <c r="B11" t="s">
        <v>9</v>
      </c>
      <c r="C11" s="4">
        <f>C5+C6</f>
        <v>5101</v>
      </c>
      <c r="D11" s="6"/>
      <c r="E11" s="3" t="s">
        <v>10</v>
      </c>
      <c r="F11" s="4">
        <f>C11</f>
        <v>5101</v>
      </c>
      <c r="G11" t="str">
        <f>IF((F11=5101),"Correct","")</f>
        <v>Correct</v>
      </c>
      <c r="I11">
        <v>2000</v>
      </c>
    </row>
    <row r="13" spans="2:9" ht="12.75">
      <c r="B13" t="s">
        <v>11</v>
      </c>
      <c r="F13" s="7">
        <f>C5/F6</f>
        <v>1.3441494591937069</v>
      </c>
      <c r="G13" t="s">
        <v>12</v>
      </c>
      <c r="H13" t="str">
        <f>IF((F13=I13),"Correct","")</f>
        <v>Correct</v>
      </c>
      <c r="I13" s="8">
        <f>C5/F6</f>
        <v>1.3441494591937069</v>
      </c>
    </row>
    <row r="14" spans="2:9" ht="12.75">
      <c r="B14" t="s">
        <v>13</v>
      </c>
      <c r="F14" s="7">
        <f>F8/F10</f>
        <v>1.211096662332033</v>
      </c>
      <c r="G14" t="s">
        <v>12</v>
      </c>
      <c r="H14" t="str">
        <f>IF((F14=I14),"Correct","")</f>
        <v>Correct</v>
      </c>
      <c r="I14" s="8">
        <f>F8/F10</f>
        <v>1.211096662332033</v>
      </c>
    </row>
    <row r="16" spans="2:6" ht="13.5" thickBot="1">
      <c r="B16" s="2" t="s">
        <v>14</v>
      </c>
      <c r="C16" s="9"/>
      <c r="D16" s="9"/>
      <c r="E16" s="9"/>
      <c r="F16" s="9"/>
    </row>
    <row r="17" spans="2:6" ht="12.75">
      <c r="B17" t="s">
        <v>15</v>
      </c>
      <c r="F17">
        <v>651</v>
      </c>
    </row>
    <row r="18" spans="2:8" ht="12.75">
      <c r="B18" t="s">
        <v>16</v>
      </c>
      <c r="G18" s="10">
        <f>F17/C11</f>
        <v>0.1276220348951186</v>
      </c>
      <c r="H18" t="str">
        <f>IF((G18&gt;0.127),(IF((G18&lt;0.129),"Correct","")),"")</f>
        <v>Correct</v>
      </c>
    </row>
    <row r="19" spans="2:6" ht="13.5" thickBot="1">
      <c r="B19" t="s">
        <v>17</v>
      </c>
      <c r="F19">
        <v>65</v>
      </c>
    </row>
    <row r="20" spans="2:7" ht="12.75">
      <c r="B20" t="s">
        <v>18</v>
      </c>
      <c r="F20" s="11">
        <f>F17-F19</f>
        <v>586</v>
      </c>
      <c r="G20" t="str">
        <f>IF((F20=586),"Correct","")</f>
        <v>Correct</v>
      </c>
    </row>
    <row r="21" spans="2:8" ht="12.75">
      <c r="B21" t="s">
        <v>19</v>
      </c>
      <c r="G21" s="10">
        <f>F20/F10</f>
        <v>0.2540095361941916</v>
      </c>
      <c r="H21" t="str">
        <f>IF((G21&gt;0.253),(IF((G21&lt;0.255),"Correct","")),"")</f>
        <v>Correct</v>
      </c>
    </row>
    <row r="22" spans="2:6" ht="13.5" thickBot="1">
      <c r="B22" t="s">
        <v>20</v>
      </c>
      <c r="F22">
        <v>155</v>
      </c>
    </row>
    <row r="23" spans="2:7" ht="12.75">
      <c r="B23" t="s">
        <v>21</v>
      </c>
      <c r="F23" s="11">
        <f>F20-F22</f>
        <v>431</v>
      </c>
      <c r="G23" t="str">
        <f>IF((F23=431),"Correct","")</f>
        <v>Correct</v>
      </c>
    </row>
    <row r="24" spans="2:8" ht="12.75">
      <c r="B24" t="s">
        <v>22</v>
      </c>
      <c r="G24" s="10">
        <f>F23/F10</f>
        <v>0.1868227134807109</v>
      </c>
      <c r="H24" t="str">
        <f>IF((G24&gt;0.186),(IF((G24&lt;0.188),"Correct","")),"")</f>
        <v>Correct</v>
      </c>
    </row>
  </sheetData>
  <mergeCells count="1">
    <mergeCell ref="B3:F3"/>
  </mergeCells>
  <conditionalFormatting sqref="G8 G10:G11 H18 H21 G23 H24 G20 H13:H15">
    <cfRule type="cellIs" priority="1" dxfId="0" operator="equal" stopIfTrue="1">
      <formula>"Correct"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cp:lastPrinted>2001-01-09T23:43:15Z</cp:lastPrinted>
  <dcterms:created xsi:type="dcterms:W3CDTF">2001-01-09T23:18:27Z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